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203"/>
  <workbookPr autoCompressPictures="0"/>
  <bookViews>
    <workbookView xWindow="13500" yWindow="3320" windowWidth="34520" windowHeight="22660" tabRatio="634"/>
  </bookViews>
  <sheets>
    <sheet name="Współczynnik wymiany opon" sheetId="1" r:id="rId1"/>
    <sheet name="Samochodów klientów w salonie" sheetId="2" r:id="rId2"/>
    <sheet name="Potencjał sprzedaży" sheetId="3" r:id="rId3"/>
    <sheet name="Wskaźnik wykorzystania " sheetId="4" r:id="rId4"/>
    <sheet name="Potencjał salonu sprzedaży" sheetId="11" r:id="rId5"/>
    <sheet name="Kompletnych kół " sheetId="5" r:id="rId6"/>
    <sheet name="Wskaźnik przechowywania" sheetId="6" r:id="rId7"/>
    <sheet name="Samochody używane" sheetId="10" r:id="rId8"/>
    <sheet name="Codzienna sprzedaż usług " sheetId="8" r:id="rId9"/>
    <sheet name="Potencjały sprzedaży lub " sheetId="9" r:id="rId10"/>
  </sheets>
  <externalReferences>
    <externalReference r:id="rId11"/>
  </externalReferenc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" i="11" l="1"/>
  <c r="C8" i="11"/>
  <c r="C2" i="9"/>
  <c r="C3" i="9"/>
  <c r="C4" i="9"/>
  <c r="C5" i="9"/>
  <c r="C7" i="9"/>
  <c r="C6" i="8"/>
  <c r="C8" i="8"/>
  <c r="C7" i="6"/>
  <c r="C9" i="6"/>
  <c r="G2" i="6"/>
  <c r="I17" i="5"/>
  <c r="I18" i="5"/>
  <c r="I20" i="5"/>
  <c r="I21" i="5"/>
  <c r="I25" i="5"/>
  <c r="I2" i="5"/>
  <c r="C3" i="5"/>
  <c r="I3" i="5"/>
  <c r="I5" i="5"/>
  <c r="C6" i="5"/>
  <c r="I6" i="5"/>
  <c r="I8" i="5"/>
  <c r="I11" i="5"/>
  <c r="C3" i="10"/>
  <c r="C5" i="10"/>
  <c r="G2" i="4"/>
  <c r="E3" i="3"/>
  <c r="C5" i="2"/>
</calcChain>
</file>

<file path=xl/sharedStrings.xml><?xml version="1.0" encoding="utf-8"?>
<sst xmlns="http://schemas.openxmlformats.org/spreadsheetml/2006/main" count="78" uniqueCount="64">
  <si>
    <t>x100</t>
  </si>
  <si>
    <t>Współczynnik wymiany opon</t>
  </si>
  <si>
    <t>Liczba sprzedanych opon</t>
  </si>
  <si>
    <t>Liczba samochodów zarejestrowanych na rynku</t>
  </si>
  <si>
    <t>Obliczanie liczby samochodów klientów w salonie</t>
  </si>
  <si>
    <t>Łączna liczba operacji serwisowych</t>
  </si>
  <si>
    <t>Liczba kontaktów z klientem</t>
  </si>
  <si>
    <t>Liczba samochodów klientów w salonie</t>
  </si>
  <si>
    <t>Potencjał sprzedaży kół i opon</t>
  </si>
  <si>
    <t>Potencjał sprzedaży kół/opon</t>
  </si>
  <si>
    <t>Wskaźnik wykorzystania potencjału sprzedaży</t>
  </si>
  <si>
    <t>Sprzedaż kół i opon (szt.)</t>
  </si>
  <si>
    <t>Codzienna sprzedaż usług serwisowych dla samochodów używanych</t>
  </si>
  <si>
    <t>Samochody używane</t>
  </si>
  <si>
    <t>Zużycie opon przy ok. 1 oponie rocznie</t>
  </si>
  <si>
    <t>Docelowy udział salonu w rynku</t>
  </si>
  <si>
    <t>Szanse na wprowadzenie do obrotu</t>
  </si>
  <si>
    <r>
      <rPr>
        <sz val="10"/>
        <color rgb="FF99BEB7"/>
        <rFont val="Wingdings 2"/>
      </rPr>
      <t></t>
    </r>
    <r>
      <rPr>
        <sz val="10"/>
        <rFont val="Wingdings 2"/>
      </rPr>
      <t xml:space="preserve"> </t>
    </r>
    <r>
      <rPr>
        <sz val="9.5"/>
        <rFont val="Verdana"/>
      </rPr>
      <t>Twój salon samochodowy</t>
    </r>
  </si>
  <si>
    <t>Kompletne koła zimowe (KKZ)</t>
  </si>
  <si>
    <t>nowych samochodów</t>
  </si>
  <si>
    <t>kompletne koła zimowe</t>
  </si>
  <si>
    <t>cały potencjał KKZ</t>
  </si>
  <si>
    <t>wskaźnik wymiany opon</t>
  </si>
  <si>
    <t>samochodów używanych</t>
  </si>
  <si>
    <t>wskaźnik wymiany</t>
  </si>
  <si>
    <t>Szanse sprzedaży KKZ łącznie</t>
  </si>
  <si>
    <t>Rzeczywista sprzedaż KKZ</t>
  </si>
  <si>
    <r>
      <rPr>
        <sz val="10"/>
        <color rgb="FF99BEB7"/>
        <rFont val="Wingdings 2"/>
      </rPr>
      <t></t>
    </r>
    <r>
      <rPr>
        <sz val="10"/>
        <color rgb="FF80B0C8"/>
        <rFont val="Wingdings 2"/>
      </rPr>
      <t xml:space="preserve"> </t>
    </r>
    <r>
      <rPr>
        <sz val="9.5"/>
        <rFont val="Verdana"/>
      </rPr>
      <t>Twój salon samochodowy</t>
    </r>
  </si>
  <si>
    <t>Kompletne koła letnie (KKL)</t>
  </si>
  <si>
    <t>Nowe samochody</t>
  </si>
  <si>
    <t xml:space="preserve">Szanse </t>
  </si>
  <si>
    <t>Używane samochody</t>
  </si>
  <si>
    <t>Pojazdy dające szanse na sprzedaż KKL</t>
  </si>
  <si>
    <t>Szanse sprzedaży KKL</t>
  </si>
  <si>
    <t>Rzeczywista sprzedaż KKL</t>
  </si>
  <si>
    <r>
      <rPr>
        <sz val="10"/>
        <color rgb="FF99BEB7"/>
        <rFont val="Wingdings 2"/>
      </rPr>
      <t></t>
    </r>
    <r>
      <rPr>
        <sz val="9.5"/>
        <rFont val="Verdana"/>
      </rPr>
      <t xml:space="preserve"> Twój salon samochodowy</t>
    </r>
  </si>
  <si>
    <t>Wskaźnik przechowywania opon i kół</t>
  </si>
  <si>
    <t>Liczba przechowywanych kompletów kół</t>
  </si>
  <si>
    <t>Liczba samochodów klientów</t>
  </si>
  <si>
    <t>Zapotrzebowanie na wymianę</t>
  </si>
  <si>
    <t>Min. liczba kpl. z zapotrzebowaniem na wymianę</t>
  </si>
  <si>
    <t>Średnia wymienianych opon</t>
  </si>
  <si>
    <t xml:space="preserve">Zapotrzebowanie na wymianę opon </t>
  </si>
  <si>
    <t>Codzienna sprzedaż usług serwisowych</t>
  </si>
  <si>
    <t>Operacje serwisowe na doradcę serwisowego w ciągu dnia</t>
  </si>
  <si>
    <t>Zapotrzebowanie na wymianę opon</t>
  </si>
  <si>
    <t xml:space="preserve">Zakładana sprzedaż na doradcę serwisowego w ciągu dnia </t>
  </si>
  <si>
    <t>Dni robocze</t>
  </si>
  <si>
    <t xml:space="preserve">Zakładana sprzedaż na doradcę serwisowego w ciągu roku </t>
  </si>
  <si>
    <t>Liczba doradców serwisowych</t>
  </si>
  <si>
    <t>Szanse na sprzedaż opon</t>
  </si>
  <si>
    <t>Potencjały sprzedaży lub szanse na sprzedaż</t>
  </si>
  <si>
    <t>Przechowywanie opon klientów</t>
  </si>
  <si>
    <t>Modernizacja samochodów używanych</t>
  </si>
  <si>
    <t xml:space="preserve">Sprzedaż opon podczas codziennego serwisu </t>
  </si>
  <si>
    <t>Szanse na sprzedaż łącznie</t>
  </si>
  <si>
    <t>Twój salon</t>
  </si>
  <si>
    <t>Dodatkowe szanse na wprowadzenie do obrotu</t>
  </si>
  <si>
    <r>
      <rPr>
        <sz val="10"/>
        <color rgb="FF99BEB7"/>
        <rFont val="Wingdings 2"/>
      </rPr>
      <t></t>
    </r>
    <r>
      <rPr>
        <sz val="10"/>
        <color rgb="FF006384"/>
        <rFont val="Wingdings 2"/>
      </rPr>
      <t xml:space="preserve"> </t>
    </r>
    <r>
      <rPr>
        <sz val="9.5"/>
        <rFont val="Verdana"/>
      </rPr>
      <t>Twój salon samochodowy</t>
    </r>
  </si>
  <si>
    <t>Potencjał salonu sprzedaży</t>
  </si>
  <si>
    <t>Liczba samochodów w obszarze wprowadzania do obrotu</t>
  </si>
  <si>
    <t>Sprzedane opony</t>
  </si>
  <si>
    <t>Udział w rynku</t>
  </si>
  <si>
    <r>
      <t>¢</t>
    </r>
    <r>
      <rPr>
        <sz val="10"/>
        <color rgb="FF80B0C8"/>
        <rFont val="Wingdings 2"/>
      </rPr>
      <t xml:space="preserve"> </t>
    </r>
    <r>
      <rPr>
        <sz val="9.5"/>
        <rFont val="Verdana"/>
      </rPr>
      <t>Twój salon samochodowy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</si>
</sst>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-* #,##0.0\ _€_-;\-* #,##0.0\ _€_-;_-* &quot;-&quot;??\ _€_-;_-@_-"/>
    <numFmt numFmtId="165" formatCode="_-* #,##0\ _€_-;\-* #,##0\ _€_-;_-* &quot;-&quot;??\ _€_-;_-@_-"/>
  </numFmts>
  <fonts count="27" x14ac:knownFonts="1">
    <font>
      <sz val="9.5"/>
      <name val="Arial"/>
      <family val="2"/>
      <scheme val="minor"/>
    </font>
    <font>
      <sz val="8"/>
      <name val="Arial"/>
      <family val="2"/>
    </font>
    <font>
      <sz val="10"/>
      <name val="Arial"/>
      <family val="2"/>
      <scheme val="major"/>
    </font>
    <font>
      <sz val="10"/>
      <color theme="9"/>
      <name val="Arial"/>
      <family val="2"/>
      <scheme val="major"/>
    </font>
    <font>
      <sz val="10"/>
      <color rgb="FFFF0000"/>
      <name val="Arial"/>
      <family val="2"/>
      <scheme val="minor"/>
    </font>
    <font>
      <sz val="10"/>
      <color theme="2"/>
      <name val="Arial"/>
      <family val="2"/>
      <scheme val="minor"/>
    </font>
    <font>
      <sz val="10"/>
      <color theme="7"/>
      <name val="Arial"/>
      <family val="2"/>
      <scheme val="minor"/>
    </font>
    <font>
      <sz val="9.5"/>
      <name val="Arial"/>
      <family val="2"/>
      <scheme val="minor"/>
    </font>
    <font>
      <sz val="14"/>
      <name val="Arial"/>
      <family val="2"/>
      <scheme val="minor"/>
    </font>
    <font>
      <sz val="16"/>
      <name val="Arial"/>
      <family val="2"/>
      <scheme val="minor"/>
    </font>
    <font>
      <sz val="9.5"/>
      <name val="Verdana"/>
    </font>
    <font>
      <b/>
      <sz val="14"/>
      <name val="Verdana"/>
    </font>
    <font>
      <sz val="14"/>
      <color theme="0"/>
      <name val="Verdana"/>
    </font>
    <font>
      <sz val="14"/>
      <name val="Verdana"/>
    </font>
    <font>
      <sz val="10"/>
      <color rgb="FF006384"/>
      <name val="Wingdings 2"/>
    </font>
    <font>
      <sz val="8"/>
      <name val="Arial"/>
      <family val="2"/>
      <scheme val="minor"/>
    </font>
    <font>
      <sz val="10"/>
      <name val="Wingdings 2"/>
    </font>
    <font>
      <sz val="10"/>
      <color rgb="FF80B0C8"/>
      <name val="Wingdings 2"/>
    </font>
    <font>
      <sz val="14"/>
      <color theme="1" tint="-0.499984740745262"/>
      <name val="Verdana"/>
    </font>
    <font>
      <u/>
      <sz val="9.5"/>
      <color theme="10"/>
      <name val="Arial"/>
      <family val="2"/>
      <scheme val="minor"/>
    </font>
    <font>
      <u/>
      <sz val="9.5"/>
      <color theme="11"/>
      <name val="Arial"/>
      <family val="2"/>
      <scheme val="minor"/>
    </font>
    <font>
      <b/>
      <sz val="14"/>
      <color theme="1" tint="-0.499984740745262"/>
      <name val="Verdana"/>
    </font>
    <font>
      <sz val="9.5"/>
      <color theme="1" tint="-0.499984740745262"/>
      <name val="Arial"/>
      <family val="2"/>
      <scheme val="minor"/>
    </font>
    <font>
      <sz val="14"/>
      <color theme="1" tint="-0.499984740745262"/>
      <name val="Arial"/>
      <family val="2"/>
      <scheme val="minor"/>
    </font>
    <font>
      <sz val="10"/>
      <color rgb="FF99BEB7"/>
      <name val="Wingdings 2"/>
    </font>
    <font>
      <b/>
      <sz val="14"/>
      <color rgb="FF1A2226"/>
      <name val="Verdana"/>
    </font>
    <font>
      <sz val="14"/>
      <color rgb="FF1A2226"/>
      <name val="Verdana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E0E6C5"/>
        <bgColor indexed="64"/>
      </patternFill>
    </fill>
    <fill>
      <patternFill patternType="solid">
        <fgColor rgb="FF99BEB7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89B2A8"/>
        <bgColor indexed="64"/>
      </patternFill>
    </fill>
  </fills>
  <borders count="1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theme="0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32">
    <xf numFmtId="0" fontId="0" fillId="0" borderId="0"/>
    <xf numFmtId="0" fontId="6" fillId="2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  <xf numFmtId="0" fontId="2" fillId="5" borderId="2" applyNumberFormat="0" applyAlignment="0" applyProtection="0"/>
    <xf numFmtId="0" fontId="3" fillId="5" borderId="1" applyNumberFormat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154">
    <xf numFmtId="0" fontId="0" fillId="0" borderId="0" xfId="0"/>
    <xf numFmtId="0" fontId="8" fillId="0" borderId="0" xfId="0" applyFont="1"/>
    <xf numFmtId="0" fontId="8" fillId="0" borderId="3" xfId="0" applyFont="1" applyBorder="1"/>
    <xf numFmtId="3" fontId="0" fillId="0" borderId="0" xfId="0" applyNumberFormat="1"/>
    <xf numFmtId="0" fontId="0" fillId="0" borderId="0" xfId="0" applyBorder="1"/>
    <xf numFmtId="0" fontId="10" fillId="0" borderId="0" xfId="0" applyFont="1" applyBorder="1"/>
    <xf numFmtId="0" fontId="10" fillId="0" borderId="0" xfId="0" applyFont="1" applyFill="1" applyBorder="1"/>
    <xf numFmtId="0" fontId="13" fillId="0" borderId="6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6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165" fontId="13" fillId="0" borderId="0" xfId="6" applyNumberFormat="1" applyFont="1" applyFill="1" applyBorder="1" applyAlignment="1">
      <alignment horizontal="center"/>
    </xf>
    <xf numFmtId="165" fontId="12" fillId="0" borderId="0" xfId="6" applyNumberFormat="1" applyFont="1" applyFill="1" applyBorder="1" applyAlignment="1">
      <alignment horizontal="center" vertical="center"/>
    </xf>
    <xf numFmtId="165" fontId="13" fillId="0" borderId="0" xfId="6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0" fontId="0" fillId="0" borderId="0" xfId="0" applyFill="1" applyBorder="1"/>
    <xf numFmtId="0" fontId="10" fillId="0" borderId="0" xfId="0" applyFont="1" applyFill="1" applyBorder="1" applyAlignment="1">
      <alignment vertical="center"/>
    </xf>
    <xf numFmtId="165" fontId="13" fillId="0" borderId="0" xfId="6" applyNumberFormat="1" applyFont="1" applyFill="1" applyBorder="1" applyAlignment="1">
      <alignment vertical="center"/>
    </xf>
    <xf numFmtId="9" fontId="13" fillId="0" borderId="0" xfId="7" applyFont="1" applyFill="1" applyBorder="1" applyAlignment="1">
      <alignment vertical="center"/>
    </xf>
    <xf numFmtId="165" fontId="13" fillId="0" borderId="6" xfId="6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9" fontId="13" fillId="0" borderId="0" xfId="7" applyFont="1" applyFill="1" applyBorder="1" applyAlignment="1">
      <alignment horizontal="left" vertical="center"/>
    </xf>
    <xf numFmtId="165" fontId="13" fillId="6" borderId="0" xfId="6" applyNumberFormat="1" applyFont="1" applyFill="1" applyBorder="1" applyAlignment="1">
      <alignment horizontal="left" vertical="center"/>
    </xf>
    <xf numFmtId="0" fontId="12" fillId="6" borderId="0" xfId="0" applyFont="1" applyFill="1" applyBorder="1" applyAlignment="1">
      <alignment horizontal="left" vertical="center"/>
    </xf>
    <xf numFmtId="9" fontId="13" fillId="6" borderId="0" xfId="7" applyFont="1" applyFill="1" applyBorder="1" applyAlignment="1">
      <alignment horizontal="left" vertical="center"/>
    </xf>
    <xf numFmtId="0" fontId="18" fillId="6" borderId="0" xfId="0" applyFont="1" applyFill="1" applyBorder="1" applyAlignment="1">
      <alignment vertical="center"/>
    </xf>
    <xf numFmtId="164" fontId="13" fillId="6" borderId="0" xfId="6" applyNumberFormat="1" applyFont="1" applyFill="1" applyBorder="1" applyAlignment="1">
      <alignment vertical="center"/>
    </xf>
    <xf numFmtId="0" fontId="13" fillId="6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left"/>
    </xf>
    <xf numFmtId="0" fontId="22" fillId="0" borderId="0" xfId="0" applyFont="1"/>
    <xf numFmtId="0" fontId="2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8" fillId="0" borderId="0" xfId="0" applyFont="1" applyBorder="1"/>
    <xf numFmtId="0" fontId="18" fillId="6" borderId="0" xfId="0" applyFont="1" applyFill="1" applyBorder="1" applyAlignment="1">
      <alignment horizontal="left" vertical="center"/>
    </xf>
    <xf numFmtId="2" fontId="18" fillId="6" borderId="0" xfId="0" applyNumberFormat="1" applyFont="1" applyFill="1" applyBorder="1" applyAlignment="1">
      <alignment horizontal="left" vertical="center"/>
    </xf>
    <xf numFmtId="0" fontId="18" fillId="6" borderId="5" xfId="0" applyFont="1" applyFill="1" applyBorder="1" applyAlignment="1">
      <alignment horizontal="left" vertical="center"/>
    </xf>
    <xf numFmtId="0" fontId="0" fillId="6" borderId="0" xfId="0" applyFill="1" applyBorder="1" applyAlignment="1">
      <alignment vertical="center"/>
    </xf>
    <xf numFmtId="0" fontId="23" fillId="6" borderId="0" xfId="0" applyFont="1" applyFill="1" applyAlignment="1">
      <alignment vertical="center"/>
    </xf>
    <xf numFmtId="0" fontId="0" fillId="0" borderId="0" xfId="0" applyAlignment="1">
      <alignment horizontal="left" vertical="center" indent="1"/>
    </xf>
    <xf numFmtId="0" fontId="23" fillId="6" borderId="0" xfId="0" applyFont="1" applyFill="1" applyBorder="1" applyAlignment="1">
      <alignment horizontal="left" vertical="center" indent="1"/>
    </xf>
    <xf numFmtId="0" fontId="23" fillId="6" borderId="0" xfId="0" applyFont="1" applyFill="1" applyAlignment="1">
      <alignment horizontal="left" vertical="center" indent="1"/>
    </xf>
    <xf numFmtId="0" fontId="12" fillId="0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165" fontId="13" fillId="6" borderId="0" xfId="6" applyNumberFormat="1" applyFont="1" applyFill="1" applyBorder="1" applyAlignment="1">
      <alignment vertical="center"/>
    </xf>
    <xf numFmtId="9" fontId="13" fillId="6" borderId="0" xfId="7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 indent="1"/>
    </xf>
    <xf numFmtId="165" fontId="18" fillId="0" borderId="0" xfId="6" applyNumberFormat="1" applyFont="1" applyFill="1" applyBorder="1" applyAlignment="1">
      <alignment horizontal="left" vertical="center"/>
    </xf>
    <xf numFmtId="0" fontId="21" fillId="6" borderId="7" xfId="0" applyFont="1" applyFill="1" applyBorder="1" applyAlignment="1">
      <alignment vertical="center"/>
    </xf>
    <xf numFmtId="0" fontId="21" fillId="6" borderId="0" xfId="0" applyFont="1" applyFill="1" applyBorder="1" applyAlignment="1">
      <alignment vertical="center"/>
    </xf>
    <xf numFmtId="0" fontId="18" fillId="6" borderId="8" xfId="0" applyFont="1" applyFill="1" applyBorder="1" applyAlignment="1">
      <alignment horizontal="left" vertical="center"/>
    </xf>
    <xf numFmtId="165" fontId="18" fillId="0" borderId="5" xfId="6" applyNumberFormat="1" applyFont="1" applyFill="1" applyBorder="1" applyAlignment="1">
      <alignment horizontal="right" vertical="center"/>
    </xf>
    <xf numFmtId="0" fontId="21" fillId="6" borderId="9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left" vertical="center" indent="8"/>
    </xf>
    <xf numFmtId="0" fontId="18" fillId="0" borderId="8" xfId="0" applyFont="1" applyFill="1" applyBorder="1" applyAlignment="1">
      <alignment horizontal="left" vertical="center" indent="8"/>
    </xf>
    <xf numFmtId="2" fontId="18" fillId="6" borderId="7" xfId="0" applyNumberFormat="1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 indent="1"/>
    </xf>
    <xf numFmtId="0" fontId="9" fillId="0" borderId="0" xfId="0" applyFont="1" applyBorder="1"/>
    <xf numFmtId="165" fontId="18" fillId="0" borderId="0" xfId="6" applyNumberFormat="1" applyFont="1" applyFill="1" applyBorder="1" applyAlignment="1">
      <alignment horizontal="center" vertical="center"/>
    </xf>
    <xf numFmtId="165" fontId="18" fillId="6" borderId="0" xfId="6" applyNumberFormat="1" applyFont="1" applyFill="1" applyBorder="1" applyAlignment="1">
      <alignment horizontal="center" vertical="center"/>
    </xf>
    <xf numFmtId="43" fontId="18" fillId="6" borderId="0" xfId="6" applyNumberFormat="1" applyFont="1" applyFill="1" applyBorder="1" applyAlignment="1">
      <alignment vertical="center"/>
    </xf>
    <xf numFmtId="0" fontId="18" fillId="6" borderId="10" xfId="0" applyFont="1" applyFill="1" applyBorder="1" applyAlignment="1">
      <alignment vertical="center"/>
    </xf>
    <xf numFmtId="2" fontId="18" fillId="6" borderId="10" xfId="0" applyNumberFormat="1" applyFont="1" applyFill="1" applyBorder="1" applyAlignment="1">
      <alignment horizontal="left" vertical="center"/>
    </xf>
    <xf numFmtId="165" fontId="18" fillId="0" borderId="8" xfId="6" applyNumberFormat="1" applyFont="1" applyFill="1" applyBorder="1" applyAlignment="1">
      <alignment horizontal="center" vertical="center"/>
    </xf>
    <xf numFmtId="43" fontId="18" fillId="0" borderId="8" xfId="6" applyNumberFormat="1" applyFont="1" applyFill="1" applyBorder="1" applyAlignment="1">
      <alignment vertical="center"/>
    </xf>
    <xf numFmtId="165" fontId="11" fillId="0" borderId="8" xfId="6" applyNumberFormat="1" applyFont="1" applyFill="1" applyBorder="1" applyAlignment="1">
      <alignment horizontal="center" vertical="center"/>
    </xf>
    <xf numFmtId="165" fontId="11" fillId="0" borderId="7" xfId="6" applyNumberFormat="1" applyFont="1" applyFill="1" applyBorder="1" applyAlignment="1">
      <alignment horizontal="right" vertical="center"/>
    </xf>
    <xf numFmtId="0" fontId="21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 indent="1"/>
    </xf>
    <xf numFmtId="0" fontId="0" fillId="0" borderId="0" xfId="0" applyFill="1" applyBorder="1" applyAlignment="1"/>
    <xf numFmtId="0" fontId="21" fillId="0" borderId="7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left" vertical="center"/>
    </xf>
    <xf numFmtId="165" fontId="18" fillId="0" borderId="8" xfId="6" applyNumberFormat="1" applyFont="1" applyFill="1" applyBorder="1" applyAlignment="1">
      <alignment horizontal="left" vertical="center"/>
    </xf>
    <xf numFmtId="0" fontId="11" fillId="6" borderId="0" xfId="0" applyFont="1" applyFill="1" applyBorder="1" applyAlignment="1">
      <alignment vertical="center"/>
    </xf>
    <xf numFmtId="0" fontId="0" fillId="6" borderId="0" xfId="0" applyFont="1" applyFill="1" applyBorder="1" applyAlignment="1">
      <alignment vertical="center"/>
    </xf>
    <xf numFmtId="0" fontId="0" fillId="6" borderId="0" xfId="0" applyFill="1" applyBorder="1"/>
    <xf numFmtId="0" fontId="1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1" fillId="6" borderId="7" xfId="0" applyFont="1" applyFill="1" applyBorder="1" applyAlignment="1">
      <alignment vertical="center"/>
    </xf>
    <xf numFmtId="0" fontId="18" fillId="6" borderId="8" xfId="0" applyFont="1" applyFill="1" applyBorder="1" applyAlignment="1">
      <alignment vertical="center"/>
    </xf>
    <xf numFmtId="164" fontId="13" fillId="6" borderId="8" xfId="6" applyNumberFormat="1" applyFont="1" applyFill="1" applyBorder="1" applyAlignment="1">
      <alignment vertical="center"/>
    </xf>
    <xf numFmtId="0" fontId="13" fillId="6" borderId="7" xfId="0" applyFont="1" applyFill="1" applyBorder="1" applyAlignment="1">
      <alignment vertical="center"/>
    </xf>
    <xf numFmtId="10" fontId="11" fillId="6" borderId="8" xfId="7" applyNumberFormat="1" applyFont="1" applyFill="1" applyBorder="1" applyAlignment="1">
      <alignment horizontal="left" vertical="center" indent="4"/>
    </xf>
    <xf numFmtId="0" fontId="13" fillId="0" borderId="0" xfId="0" applyFont="1" applyFill="1" applyBorder="1" applyAlignment="1">
      <alignment horizontal="left" vertical="center" indent="1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13" fillId="0" borderId="7" xfId="0" applyFont="1" applyFill="1" applyBorder="1" applyAlignment="1">
      <alignment horizontal="left" vertical="center" indent="1"/>
    </xf>
    <xf numFmtId="0" fontId="13" fillId="0" borderId="10" xfId="0" applyFont="1" applyFill="1" applyBorder="1" applyAlignment="1">
      <alignment vertical="center"/>
    </xf>
    <xf numFmtId="165" fontId="13" fillId="0" borderId="10" xfId="6" applyNumberFormat="1" applyFont="1" applyFill="1" applyBorder="1" applyAlignment="1">
      <alignment vertical="center"/>
    </xf>
    <xf numFmtId="0" fontId="13" fillId="0" borderId="8" xfId="0" applyFont="1" applyFill="1" applyBorder="1" applyAlignment="1">
      <alignment vertical="center"/>
    </xf>
    <xf numFmtId="165" fontId="13" fillId="0" borderId="8" xfId="6" applyNumberFormat="1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3" fillId="0" borderId="7" xfId="0" applyFont="1" applyFill="1" applyBorder="1" applyAlignment="1">
      <alignment vertical="center"/>
    </xf>
    <xf numFmtId="165" fontId="13" fillId="0" borderId="7" xfId="6" applyNumberFormat="1" applyFont="1" applyFill="1" applyBorder="1" applyAlignment="1">
      <alignment vertical="center"/>
    </xf>
    <xf numFmtId="165" fontId="13" fillId="0" borderId="5" xfId="6" applyNumberFormat="1" applyFont="1" applyFill="1" applyBorder="1" applyAlignment="1">
      <alignment vertical="center"/>
    </xf>
    <xf numFmtId="0" fontId="13" fillId="7" borderId="0" xfId="0" applyFont="1" applyFill="1" applyBorder="1" applyAlignment="1">
      <alignment vertical="center"/>
    </xf>
    <xf numFmtId="0" fontId="10" fillId="7" borderId="0" xfId="0" applyFont="1" applyFill="1" applyBorder="1" applyAlignment="1">
      <alignment vertical="center"/>
    </xf>
    <xf numFmtId="165" fontId="13" fillId="8" borderId="10" xfId="6" applyNumberFormat="1" applyFont="1" applyFill="1" applyBorder="1" applyAlignment="1">
      <alignment vertical="center"/>
    </xf>
    <xf numFmtId="165" fontId="13" fillId="8" borderId="5" xfId="6" applyNumberFormat="1" applyFont="1" applyFill="1" applyBorder="1" applyAlignment="1">
      <alignment vertical="center"/>
    </xf>
    <xf numFmtId="9" fontId="13" fillId="8" borderId="8" xfId="7" applyFont="1" applyFill="1" applyBorder="1" applyAlignment="1">
      <alignment vertical="center"/>
    </xf>
    <xf numFmtId="9" fontId="13" fillId="8" borderId="7" xfId="7" applyFont="1" applyFill="1" applyBorder="1" applyAlignment="1">
      <alignment vertical="center"/>
    </xf>
    <xf numFmtId="10" fontId="11" fillId="7" borderId="0" xfId="7" applyNumberFormat="1" applyFont="1" applyFill="1" applyBorder="1" applyAlignment="1">
      <alignment horizontal="center" vertical="center"/>
    </xf>
    <xf numFmtId="0" fontId="11" fillId="9" borderId="7" xfId="0" applyFont="1" applyFill="1" applyBorder="1" applyAlignment="1">
      <alignment vertical="center"/>
    </xf>
    <xf numFmtId="165" fontId="13" fillId="8" borderId="0" xfId="6" applyNumberFormat="1" applyFont="1" applyFill="1" applyBorder="1" applyAlignment="1">
      <alignment horizontal="left" vertical="center"/>
    </xf>
    <xf numFmtId="9" fontId="13" fillId="8" borderId="0" xfId="7" applyFont="1" applyFill="1" applyBorder="1" applyAlignment="1">
      <alignment horizontal="center" vertical="center"/>
    </xf>
    <xf numFmtId="0" fontId="13" fillId="7" borderId="0" xfId="0" applyFont="1" applyFill="1" applyBorder="1" applyAlignment="1">
      <alignment horizontal="left" vertical="center"/>
    </xf>
    <xf numFmtId="0" fontId="10" fillId="7" borderId="0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vertical="center"/>
    </xf>
    <xf numFmtId="165" fontId="13" fillId="0" borderId="8" xfId="6" applyNumberFormat="1" applyFont="1" applyFill="1" applyBorder="1" applyAlignment="1">
      <alignment horizontal="left" vertical="center"/>
    </xf>
    <xf numFmtId="9" fontId="13" fillId="8" borderId="8" xfId="7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left" vertical="center"/>
    </xf>
    <xf numFmtId="165" fontId="13" fillId="8" borderId="8" xfId="6" applyNumberFormat="1" applyFont="1" applyFill="1" applyBorder="1" applyAlignment="1">
      <alignment horizontal="left" vertical="center"/>
    </xf>
    <xf numFmtId="0" fontId="13" fillId="0" borderId="7" xfId="0" applyFont="1" applyFill="1" applyBorder="1" applyAlignment="1">
      <alignment horizontal="left" vertical="center"/>
    </xf>
    <xf numFmtId="165" fontId="13" fillId="0" borderId="7" xfId="6" applyNumberFormat="1" applyFont="1" applyFill="1" applyBorder="1" applyAlignment="1">
      <alignment horizontal="left" vertical="center"/>
    </xf>
    <xf numFmtId="10" fontId="13" fillId="0" borderId="6" xfId="7" applyNumberFormat="1" applyFont="1" applyFill="1" applyBorder="1" applyAlignment="1">
      <alignment horizontal="center" vertical="center"/>
    </xf>
    <xf numFmtId="165" fontId="13" fillId="0" borderId="6" xfId="6" applyNumberFormat="1" applyFont="1" applyFill="1" applyBorder="1" applyAlignment="1">
      <alignment horizontal="left" vertical="center"/>
    </xf>
    <xf numFmtId="164" fontId="13" fillId="0" borderId="6" xfId="6" applyNumberFormat="1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10" fontId="13" fillId="0" borderId="0" xfId="7" applyNumberFormat="1" applyFont="1" applyFill="1" applyBorder="1" applyAlignment="1">
      <alignment horizontal="left" vertical="center"/>
    </xf>
    <xf numFmtId="164" fontId="13" fillId="0" borderId="0" xfId="6" applyNumberFormat="1" applyFont="1" applyFill="1" applyBorder="1" applyAlignment="1">
      <alignment horizontal="left" vertical="center"/>
    </xf>
    <xf numFmtId="165" fontId="13" fillId="8" borderId="10" xfId="6" applyNumberFormat="1" applyFont="1" applyFill="1" applyBorder="1" applyAlignment="1">
      <alignment horizontal="center" vertical="center"/>
    </xf>
    <xf numFmtId="165" fontId="13" fillId="8" borderId="7" xfId="6" applyNumberFormat="1" applyFont="1" applyFill="1" applyBorder="1" applyAlignment="1">
      <alignment horizontal="center" vertical="center"/>
    </xf>
    <xf numFmtId="165" fontId="13" fillId="8" borderId="0" xfId="6" applyNumberFormat="1" applyFont="1" applyFill="1" applyBorder="1" applyAlignment="1">
      <alignment vertical="center"/>
    </xf>
    <xf numFmtId="9" fontId="13" fillId="0" borderId="6" xfId="7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165" fontId="13" fillId="8" borderId="6" xfId="6" applyNumberFormat="1" applyFont="1" applyFill="1" applyBorder="1" applyAlignment="1">
      <alignment vertical="center"/>
    </xf>
    <xf numFmtId="0" fontId="12" fillId="0" borderId="7" xfId="0" applyFont="1" applyFill="1" applyBorder="1" applyAlignment="1">
      <alignment horizontal="left" vertical="center"/>
    </xf>
    <xf numFmtId="0" fontId="13" fillId="0" borderId="11" xfId="0" applyFont="1" applyFill="1" applyBorder="1" applyAlignment="1">
      <alignment vertical="center"/>
    </xf>
    <xf numFmtId="165" fontId="13" fillId="0" borderId="11" xfId="6" applyNumberFormat="1" applyFont="1" applyFill="1" applyBorder="1" applyAlignment="1">
      <alignment horizontal="center" vertical="center"/>
    </xf>
    <xf numFmtId="165" fontId="11" fillId="10" borderId="7" xfId="6" applyNumberFormat="1" applyFont="1" applyFill="1" applyBorder="1" applyAlignment="1">
      <alignment vertical="center"/>
    </xf>
    <xf numFmtId="0" fontId="24" fillId="0" borderId="0" xfId="0" applyFont="1" applyAlignment="1">
      <alignment vertical="center"/>
    </xf>
    <xf numFmtId="10" fontId="13" fillId="0" borderId="0" xfId="7" applyNumberFormat="1" applyFont="1" applyFill="1" applyBorder="1" applyAlignment="1">
      <alignment horizontal="center" vertical="center"/>
    </xf>
    <xf numFmtId="0" fontId="25" fillId="9" borderId="7" xfId="0" applyFont="1" applyFill="1" applyBorder="1" applyAlignment="1">
      <alignment vertical="center"/>
    </xf>
    <xf numFmtId="0" fontId="25" fillId="9" borderId="0" xfId="0" applyFont="1" applyFill="1" applyAlignment="1">
      <alignment vertical="center"/>
    </xf>
    <xf numFmtId="0" fontId="26" fillId="9" borderId="0" xfId="0" applyFont="1" applyFill="1" applyAlignment="1">
      <alignment horizontal="left" vertical="center"/>
    </xf>
    <xf numFmtId="0" fontId="25" fillId="9" borderId="0" xfId="0" applyFont="1" applyFill="1" applyAlignment="1">
      <alignment horizontal="left" vertical="center"/>
    </xf>
    <xf numFmtId="165" fontId="26" fillId="0" borderId="5" xfId="0" applyNumberFormat="1" applyFont="1" applyBorder="1" applyAlignment="1">
      <alignment horizontal="left" vertical="center"/>
    </xf>
    <xf numFmtId="0" fontId="26" fillId="9" borderId="4" xfId="0" applyFont="1" applyFill="1" applyBorder="1" applyAlignment="1">
      <alignment horizontal="left" vertical="center"/>
    </xf>
    <xf numFmtId="0" fontId="26" fillId="9" borderId="7" xfId="0" applyFont="1" applyFill="1" applyBorder="1" applyAlignment="1">
      <alignment horizontal="left" vertical="center"/>
    </xf>
    <xf numFmtId="2" fontId="11" fillId="0" borderId="7" xfId="0" applyNumberFormat="1" applyFont="1" applyBorder="1" applyAlignment="1">
      <alignment horizontal="left" vertical="center" indent="5"/>
    </xf>
    <xf numFmtId="165" fontId="13" fillId="0" borderId="0" xfId="6" applyNumberFormat="1" applyFont="1" applyFill="1" applyBorder="1" applyAlignment="1">
      <alignment horizontal="center" vertical="center"/>
    </xf>
    <xf numFmtId="10" fontId="13" fillId="0" borderId="0" xfId="7" applyNumberFormat="1" applyFont="1" applyFill="1" applyBorder="1" applyAlignment="1">
      <alignment horizontal="center" vertical="center"/>
    </xf>
    <xf numFmtId="165" fontId="18" fillId="0" borderId="12" xfId="6" applyNumberFormat="1" applyFont="1" applyFill="1" applyBorder="1" applyAlignment="1">
      <alignment horizontal="center" vertical="center"/>
    </xf>
    <xf numFmtId="165" fontId="18" fillId="0" borderId="7" xfId="6" applyNumberFormat="1" applyFont="1" applyFill="1" applyBorder="1" applyAlignment="1">
      <alignment horizontal="center" vertical="center"/>
    </xf>
    <xf numFmtId="10" fontId="11" fillId="0" borderId="12" xfId="7" applyNumberFormat="1" applyFont="1" applyFill="1" applyBorder="1" applyAlignment="1">
      <alignment horizontal="center" vertical="center"/>
    </xf>
    <xf numFmtId="10" fontId="11" fillId="0" borderId="7" xfId="7" applyNumberFormat="1" applyFont="1" applyFill="1" applyBorder="1" applyAlignment="1">
      <alignment horizontal="center" vertical="center"/>
    </xf>
    <xf numFmtId="165" fontId="13" fillId="0" borderId="0" xfId="6" applyNumberFormat="1" applyFont="1" applyFill="1" applyBorder="1" applyAlignment="1">
      <alignment horizontal="center" vertical="center"/>
    </xf>
    <xf numFmtId="165" fontId="13" fillId="0" borderId="7" xfId="6" applyNumberFormat="1" applyFont="1" applyFill="1" applyBorder="1" applyAlignment="1">
      <alignment horizontal="center" vertical="center"/>
    </xf>
    <xf numFmtId="10" fontId="13" fillId="0" borderId="0" xfId="7" applyNumberFormat="1" applyFont="1" applyFill="1" applyBorder="1" applyAlignment="1">
      <alignment horizontal="center" vertical="center"/>
    </xf>
    <xf numFmtId="10" fontId="13" fillId="0" borderId="7" xfId="7" applyNumberFormat="1" applyFont="1" applyFill="1" applyBorder="1" applyAlignment="1">
      <alignment horizontal="center" vertical="center"/>
    </xf>
  </cellXfs>
  <cellStyles count="32">
    <cellStyle name="Ausgabe" xfId="4" builtinId="21" customBuiltin="1"/>
    <cellStyle name="Berechnung" xfId="5" builtinId="22" customBuiltin="1"/>
    <cellStyle name="Besuchter Link" xfId="9" builtinId="9" hidden="1"/>
    <cellStyle name="Besuchter Link" xfId="11" builtinId="9" hidden="1"/>
    <cellStyle name="Besuchter Link" xfId="13" builtinId="9" hidden="1"/>
    <cellStyle name="Besuchter Link" xfId="15" builtinId="9" hidden="1"/>
    <cellStyle name="Besuchter Link" xfId="17" builtinId="9" hidden="1"/>
    <cellStyle name="Besuchter Link" xfId="19" builtinId="9" hidden="1"/>
    <cellStyle name="Besuchter Link" xfId="21" builtinId="9" hidden="1"/>
    <cellStyle name="Besuchter Link" xfId="23" builtinId="9" hidden="1"/>
    <cellStyle name="Besuchter Link" xfId="25" builtinId="9" hidden="1"/>
    <cellStyle name="Besuchter Link" xfId="27" builtinId="9" hidden="1"/>
    <cellStyle name="Besuchter Link" xfId="29" builtinId="9" hidden="1"/>
    <cellStyle name="Besuchter Link" xfId="31" builtinId="9" hidden="1"/>
    <cellStyle name="Dezimal" xfId="6" builtinId="3"/>
    <cellStyle name="Gut" xfId="1" builtinId="26" customBuiltin="1"/>
    <cellStyle name="Link" xfId="8" builtinId="8" hidden="1"/>
    <cellStyle name="Link" xfId="10" builtinId="8" hidden="1"/>
    <cellStyle name="Link" xfId="12" builtinId="8" hidden="1"/>
    <cellStyle name="Link" xfId="14" builtinId="8" hidden="1"/>
    <cellStyle name="Link" xfId="16" builtinId="8" hidden="1"/>
    <cellStyle name="Link" xfId="18" builtinId="8" hidden="1"/>
    <cellStyle name="Link" xfId="20" builtinId="8" hidden="1"/>
    <cellStyle name="Link" xfId="22" builtinId="8" hidden="1"/>
    <cellStyle name="Link" xfId="24" builtinId="8" hidden="1"/>
    <cellStyle name="Link" xfId="26" builtinId="8" hidden="1"/>
    <cellStyle name="Link" xfId="28" builtinId="8" hidden="1"/>
    <cellStyle name="Link" xfId="30" builtinId="8" hidden="1"/>
    <cellStyle name="Neutral" xfId="3" builtinId="28" customBuiltin="1"/>
    <cellStyle name="Prozent" xfId="7" builtinId="5"/>
    <cellStyle name="Schlecht" xfId="2" builtinId="27" customBuiltin="1"/>
    <cellStyle name="Standard" xfId="0" builtinId="0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3B1DD"/>
      <rgbColor rgb="00FFFFFF"/>
      <rgbColor rgb="002274AC"/>
      <rgbColor rgb="008C5A28"/>
      <rgbColor rgb="00FFFFFF"/>
      <rgbColor rgb="00730019"/>
      <rgbColor rgb="00003C65"/>
      <rgbColor rgb="0033434C"/>
      <rgbColor rgb="0000B1EB"/>
      <rgbColor rgb="00FAAA00"/>
      <rgbColor rgb="00FFFFFF"/>
      <rgbColor rgb="00E4002C"/>
      <rgbColor rgb="00FFFFFF"/>
      <rgbColor rgb="00CFD7D9"/>
      <rgbColor rgb="00FFFFFF"/>
      <rgbColor rgb="00FFFFFF"/>
      <rgbColor rgb="00003C64"/>
      <rgbColor rgb="0073B1DD"/>
      <rgbColor rgb="008994A0"/>
      <rgbColor rgb="00CFD7D9"/>
      <rgbColor rgb="00336384"/>
      <rgbColor rgb="0099B1C1"/>
      <rgbColor rgb="005C6970"/>
      <rgbColor rgb="0033434C"/>
      <rgbColor rgb="00B9C900"/>
      <rgbColor rgb="0051AE30"/>
      <rgbColor rgb="00005D4D"/>
      <rgbColor rgb="0000413C"/>
      <rgbColor rgb="00FFD100"/>
      <rgbColor rgb="00FAAA00"/>
      <rgbColor rgb="00FF871F"/>
      <rgbColor rgb="008C5A28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8994A0"/>
      <rgbColor rgb="00C82D20"/>
      <rgbColor rgb="0000413C"/>
      <rgbColor rgb="00005D4D"/>
      <rgbColor rgb="0051AE30"/>
      <rgbColor rgb="00FFFFFF"/>
      <rgbColor rgb="00FFFFFF"/>
      <rgbColor rgb="00EAEEED"/>
      <rgbColor rgb="00FF871F"/>
      <rgbColor rgb="00FFD100"/>
      <rgbColor rgb="00EA4F44"/>
      <rgbColor rgb="00B9C900"/>
      <rgbColor rgb="00FFFFFF"/>
      <rgbColor rgb="00FFFFFF"/>
      <rgbColor rgb="00FFFFFF"/>
    </indexed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13" Type="http://schemas.openxmlformats.org/officeDocument/2006/relationships/styles" Target="styles.xml"/><Relationship Id="rId14" Type="http://schemas.openxmlformats.org/officeDocument/2006/relationships/sharedStrings" Target="sharedStrings.xml"/><Relationship Id="rId1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satzpotenziale_verkaufschancen_d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Wskaźnik przechowywania"/>
      <sheetName val="Samochody używane"/>
      <sheetName val="Codzienna sprzedaż usług "/>
      <sheetName val="Potencjały sprzedaży lub "/>
    </sheetNames>
    <sheetDataSet>
      <sheetData sheetId="0">
        <row r="9">
          <cell r="C9">
            <v>368.91999999999996</v>
          </cell>
        </row>
      </sheetData>
      <sheetData sheetId="1">
        <row r="5">
          <cell r="C5">
            <v>145</v>
          </cell>
        </row>
      </sheetData>
      <sheetData sheetId="2">
        <row r="8">
          <cell r="C8">
            <v>700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Volkswagen Folienmaster">
  <a:themeElements>
    <a:clrScheme name="Volkswagen">
      <a:dk1>
        <a:srgbClr val="33434C"/>
      </a:dk1>
      <a:lt1>
        <a:srgbClr val="FFFFFF"/>
      </a:lt1>
      <a:dk2>
        <a:srgbClr val="8994A0"/>
      </a:dk2>
      <a:lt2>
        <a:srgbClr val="73B1DD"/>
      </a:lt2>
      <a:accent1>
        <a:srgbClr val="CFD7D9"/>
      </a:accent1>
      <a:accent2>
        <a:srgbClr val="003C65"/>
      </a:accent2>
      <a:accent3>
        <a:srgbClr val="2274AC"/>
      </a:accent3>
      <a:accent4>
        <a:srgbClr val="005D4D"/>
      </a:accent4>
      <a:accent5>
        <a:srgbClr val="730019"/>
      </a:accent5>
      <a:accent6>
        <a:srgbClr val="FF871F"/>
      </a:accent6>
      <a:hlink>
        <a:srgbClr val="33434C"/>
      </a:hlink>
      <a:folHlink>
        <a:srgbClr val="8994A0"/>
      </a:folHlink>
    </a:clrScheme>
    <a:fontScheme name="Volkswagen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showGridLines="0" tabSelected="1" workbookViewId="0">
      <selection activeCell="F13" sqref="F13"/>
    </sheetView>
  </sheetViews>
  <sheetFormatPr baseColWidth="10" defaultRowHeight="17" x14ac:dyDescent="0"/>
  <cols>
    <col min="1" max="1" width="61.5" style="1" bestFit="1" customWidth="1"/>
    <col min="2" max="2" width="1.6640625" style="1" customWidth="1"/>
    <col min="3" max="3" width="19.5" style="1" bestFit="1" customWidth="1"/>
    <col min="4" max="10" width="10.83203125" style="1"/>
    <col min="11" max="11" width="11.33203125" style="1" customWidth="1"/>
    <col min="12" max="16384" width="10.83203125" style="1"/>
  </cols>
  <sheetData>
    <row r="1" spans="1:4" s="42" customFormat="1" ht="43" customHeight="1" thickBot="1">
      <c r="A1" s="136" t="s">
        <v>1</v>
      </c>
      <c r="B1" s="137"/>
      <c r="C1" s="136"/>
      <c r="D1" s="41"/>
    </row>
    <row r="2" spans="1:4" s="39" customFormat="1" ht="28" customHeight="1">
      <c r="A2" s="138" t="s">
        <v>2</v>
      </c>
      <c r="B2" s="139"/>
      <c r="C2" s="140">
        <v>43142000</v>
      </c>
    </row>
    <row r="3" spans="1:4" s="39" customFormat="1" ht="28" customHeight="1">
      <c r="A3" s="141" t="s">
        <v>3</v>
      </c>
      <c r="B3" s="139"/>
      <c r="C3" s="140">
        <v>43851230</v>
      </c>
    </row>
    <row r="4" spans="1:4" s="39" customFormat="1" ht="28" customHeight="1" thickBot="1">
      <c r="A4" s="142"/>
      <c r="B4" s="138"/>
      <c r="C4" s="143">
        <v>0.98</v>
      </c>
    </row>
    <row r="12" spans="1:4">
      <c r="A12" s="2"/>
      <c r="B12" s="34"/>
    </row>
  </sheetData>
  <phoneticPr fontId="1" type="noConversion"/>
  <pageMargins left="0.98425196850393704" right="0.98425196850393704" top="0.47244094488188981" bottom="0.98425196850393704" header="0.70866141732283472" footer="0.51181102362204722"/>
  <pageSetup paperSize="9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45"/>
  <sheetViews>
    <sheetView showGridLines="0" workbookViewId="0">
      <selection activeCell="E7" sqref="E7"/>
    </sheetView>
  </sheetViews>
  <sheetFormatPr baseColWidth="10" defaultRowHeight="12" x14ac:dyDescent="0"/>
  <cols>
    <col min="1" max="1" width="71.5" style="17" bestFit="1" customWidth="1"/>
    <col min="2" max="2" width="2.33203125" style="17" customWidth="1"/>
    <col min="3" max="3" width="13.6640625" style="17" bestFit="1" customWidth="1"/>
    <col min="4" max="16384" width="10.83203125" style="17"/>
  </cols>
  <sheetData>
    <row r="1" spans="1:6" s="43" customFormat="1" ht="43" customHeight="1" thickBot="1">
      <c r="A1" s="106" t="s">
        <v>51</v>
      </c>
      <c r="C1" s="130"/>
    </row>
    <row r="2" spans="1:6" s="80" customFormat="1" ht="28" customHeight="1">
      <c r="A2" s="8" t="s">
        <v>52</v>
      </c>
      <c r="B2" s="8"/>
      <c r="C2" s="19">
        <f>'[1]Wskaźnik przechowywania'!C9</f>
        <v>368.91999999999996</v>
      </c>
      <c r="D2" s="18"/>
      <c r="E2" s="18"/>
      <c r="F2" s="18"/>
    </row>
    <row r="3" spans="1:6" s="80" customFormat="1" ht="28" customHeight="1">
      <c r="A3" s="7" t="s">
        <v>53</v>
      </c>
      <c r="B3" s="8"/>
      <c r="C3" s="21">
        <f>'[1]Samochody używane'!C5</f>
        <v>145</v>
      </c>
      <c r="D3" s="18"/>
      <c r="E3" s="18"/>
      <c r="F3" s="18"/>
    </row>
    <row r="4" spans="1:6" ht="28" customHeight="1">
      <c r="A4" s="7" t="s">
        <v>54</v>
      </c>
      <c r="B4" s="8"/>
      <c r="C4" s="21">
        <f>'[1]Codzienna sprzedaż usług '!C8</f>
        <v>700</v>
      </c>
      <c r="D4" s="6"/>
      <c r="E4" s="6"/>
      <c r="F4" s="6"/>
    </row>
    <row r="5" spans="1:6" s="88" customFormat="1" ht="28" customHeight="1">
      <c r="A5" s="9" t="s">
        <v>55</v>
      </c>
      <c r="B5" s="10"/>
      <c r="C5" s="119">
        <f>C2+C3+C4</f>
        <v>1213.92</v>
      </c>
      <c r="D5" s="22"/>
      <c r="E5" s="22"/>
      <c r="F5" s="22"/>
    </row>
    <row r="6" spans="1:6" s="80" customFormat="1" ht="28" customHeight="1">
      <c r="A6" s="7" t="s">
        <v>56</v>
      </c>
      <c r="B6" s="8"/>
      <c r="C6" s="129">
        <v>647</v>
      </c>
      <c r="D6" s="18"/>
      <c r="E6" s="18"/>
      <c r="F6" s="18"/>
    </row>
    <row r="7" spans="1:6" s="80" customFormat="1" ht="28" customHeight="1" thickBot="1">
      <c r="A7" s="92" t="s">
        <v>57</v>
      </c>
      <c r="B7" s="8"/>
      <c r="C7" s="93">
        <f>C5-C6</f>
        <v>566.92000000000007</v>
      </c>
      <c r="D7" s="18"/>
      <c r="E7" s="18"/>
      <c r="F7" s="18"/>
    </row>
    <row r="8" spans="1:6" ht="14" customHeight="1">
      <c r="A8" s="6"/>
      <c r="B8" s="6"/>
      <c r="C8" s="6"/>
      <c r="D8" s="6"/>
      <c r="E8" s="6"/>
      <c r="F8" s="6"/>
    </row>
    <row r="9" spans="1:6" ht="14" customHeight="1">
      <c r="A9" s="6" t="s">
        <v>58</v>
      </c>
      <c r="B9" s="6"/>
      <c r="C9" s="6"/>
      <c r="D9" s="6"/>
      <c r="E9" s="6"/>
      <c r="F9" s="6"/>
    </row>
    <row r="10" spans="1:6" ht="14" customHeight="1">
      <c r="A10" s="6"/>
      <c r="B10" s="6"/>
      <c r="C10" s="6"/>
      <c r="D10" s="6"/>
      <c r="E10" s="6"/>
      <c r="F10" s="6"/>
    </row>
    <row r="11" spans="1:6" ht="13">
      <c r="A11" s="6"/>
      <c r="B11" s="6"/>
      <c r="C11" s="6"/>
      <c r="D11" s="6"/>
      <c r="E11" s="6"/>
      <c r="F11" s="6"/>
    </row>
    <row r="12" spans="1:6" ht="13">
      <c r="A12" s="6"/>
      <c r="B12" s="6"/>
      <c r="C12" s="6"/>
      <c r="D12" s="6"/>
      <c r="E12" s="6"/>
      <c r="F12" s="6"/>
    </row>
    <row r="13" spans="1:6" ht="13">
      <c r="A13" s="6"/>
      <c r="B13" s="6"/>
      <c r="C13" s="6"/>
      <c r="D13" s="6"/>
      <c r="E13" s="6"/>
      <c r="F13" s="6"/>
    </row>
    <row r="14" spans="1:6" ht="13">
      <c r="A14" s="6"/>
      <c r="B14" s="6"/>
      <c r="C14" s="6"/>
      <c r="D14" s="6"/>
      <c r="E14" s="6"/>
      <c r="F14" s="6"/>
    </row>
    <row r="15" spans="1:6" ht="13">
      <c r="A15" s="6"/>
      <c r="B15" s="6"/>
      <c r="C15" s="6"/>
      <c r="D15" s="6"/>
      <c r="E15" s="6"/>
      <c r="F15" s="6"/>
    </row>
    <row r="16" spans="1:6" ht="13">
      <c r="A16" s="6"/>
      <c r="B16" s="6"/>
      <c r="C16" s="6"/>
      <c r="D16" s="6"/>
      <c r="E16" s="6"/>
      <c r="F16" s="6"/>
    </row>
    <row r="17" spans="1:6" ht="13">
      <c r="A17" s="6"/>
      <c r="B17" s="6"/>
      <c r="C17" s="6"/>
      <c r="D17" s="6"/>
      <c r="E17" s="6"/>
      <c r="F17" s="6"/>
    </row>
    <row r="18" spans="1:6" ht="13">
      <c r="A18" s="6"/>
      <c r="B18" s="6"/>
      <c r="C18" s="6"/>
      <c r="D18" s="6"/>
      <c r="E18" s="6"/>
      <c r="F18" s="6"/>
    </row>
    <row r="19" spans="1:6" ht="13">
      <c r="A19" s="6"/>
      <c r="B19" s="6"/>
      <c r="C19" s="6"/>
      <c r="D19" s="6"/>
      <c r="E19" s="6"/>
      <c r="F19" s="6"/>
    </row>
    <row r="20" spans="1:6" ht="13">
      <c r="A20" s="6"/>
      <c r="B20" s="6"/>
      <c r="C20" s="6"/>
      <c r="D20" s="6"/>
      <c r="E20" s="6"/>
      <c r="F20" s="6"/>
    </row>
    <row r="21" spans="1:6" ht="13">
      <c r="A21" s="6"/>
      <c r="B21" s="6"/>
      <c r="C21" s="6"/>
      <c r="D21" s="6"/>
      <c r="E21" s="6"/>
      <c r="F21" s="6"/>
    </row>
    <row r="22" spans="1:6" ht="13">
      <c r="A22" s="6"/>
      <c r="B22" s="6"/>
      <c r="C22" s="6"/>
      <c r="D22" s="6"/>
      <c r="E22" s="6"/>
      <c r="F22" s="6"/>
    </row>
    <row r="23" spans="1:6" ht="13">
      <c r="A23" s="6"/>
      <c r="B23" s="6"/>
      <c r="C23" s="6"/>
      <c r="D23" s="6"/>
      <c r="E23" s="6"/>
      <c r="F23" s="6"/>
    </row>
    <row r="24" spans="1:6" ht="13">
      <c r="A24" s="6"/>
      <c r="B24" s="6"/>
      <c r="C24" s="6"/>
      <c r="D24" s="6"/>
      <c r="E24" s="6"/>
      <c r="F24" s="6"/>
    </row>
    <row r="25" spans="1:6" ht="13">
      <c r="A25" s="6"/>
      <c r="B25" s="6"/>
      <c r="C25" s="6"/>
      <c r="D25" s="6"/>
      <c r="E25" s="6"/>
      <c r="F25" s="6"/>
    </row>
    <row r="26" spans="1:6" ht="13">
      <c r="A26" s="6"/>
      <c r="B26" s="6"/>
      <c r="C26" s="6"/>
      <c r="D26" s="6"/>
      <c r="E26" s="6"/>
      <c r="F26" s="6"/>
    </row>
    <row r="27" spans="1:6" ht="13">
      <c r="A27" s="6"/>
      <c r="B27" s="6"/>
      <c r="C27" s="6"/>
      <c r="D27" s="6"/>
      <c r="E27" s="6"/>
      <c r="F27" s="6"/>
    </row>
    <row r="28" spans="1:6" ht="13">
      <c r="A28" s="6"/>
      <c r="B28" s="6"/>
      <c r="C28" s="6"/>
      <c r="D28" s="6"/>
      <c r="E28" s="6"/>
      <c r="F28" s="6"/>
    </row>
    <row r="29" spans="1:6" ht="13">
      <c r="A29" s="6"/>
      <c r="B29" s="6"/>
      <c r="C29" s="6"/>
      <c r="D29" s="6"/>
      <c r="E29" s="6"/>
      <c r="F29" s="6"/>
    </row>
    <row r="30" spans="1:6" ht="13">
      <c r="A30" s="6"/>
      <c r="B30" s="6"/>
      <c r="C30" s="6"/>
      <c r="D30" s="6"/>
      <c r="E30" s="6"/>
      <c r="F30" s="6"/>
    </row>
    <row r="31" spans="1:6" ht="13">
      <c r="A31" s="6"/>
      <c r="B31" s="6"/>
      <c r="C31" s="6"/>
      <c r="D31" s="6"/>
      <c r="E31" s="6"/>
      <c r="F31" s="6"/>
    </row>
    <row r="32" spans="1:6" ht="13">
      <c r="A32" s="6"/>
      <c r="B32" s="6"/>
      <c r="C32" s="6"/>
      <c r="D32" s="6"/>
      <c r="E32" s="6"/>
      <c r="F32" s="6"/>
    </row>
    <row r="33" spans="1:6" ht="13">
      <c r="A33" s="6"/>
      <c r="B33" s="6"/>
      <c r="C33" s="6"/>
      <c r="D33" s="6"/>
      <c r="E33" s="6"/>
      <c r="F33" s="6"/>
    </row>
    <row r="34" spans="1:6" ht="13">
      <c r="A34" s="6"/>
      <c r="B34" s="6"/>
      <c r="C34" s="6"/>
      <c r="D34" s="6"/>
      <c r="E34" s="6"/>
      <c r="F34" s="6"/>
    </row>
    <row r="35" spans="1:6" ht="13">
      <c r="A35" s="6"/>
      <c r="B35" s="6"/>
      <c r="C35" s="6"/>
      <c r="D35" s="6"/>
      <c r="E35" s="6"/>
      <c r="F35" s="6"/>
    </row>
    <row r="36" spans="1:6" ht="13">
      <c r="A36" s="6"/>
      <c r="B36" s="6"/>
      <c r="C36" s="6"/>
      <c r="D36" s="6"/>
      <c r="E36" s="6"/>
      <c r="F36" s="6"/>
    </row>
    <row r="37" spans="1:6" ht="13">
      <c r="A37" s="6"/>
      <c r="B37" s="6"/>
      <c r="C37" s="6"/>
      <c r="D37" s="6"/>
      <c r="E37" s="6"/>
      <c r="F37" s="6"/>
    </row>
    <row r="38" spans="1:6" ht="13">
      <c r="A38" s="6"/>
      <c r="B38" s="6"/>
      <c r="C38" s="6"/>
      <c r="D38" s="6"/>
      <c r="E38" s="6"/>
      <c r="F38" s="6"/>
    </row>
    <row r="39" spans="1:6" ht="13">
      <c r="A39" s="6"/>
      <c r="B39" s="6"/>
      <c r="C39" s="6"/>
      <c r="D39" s="6"/>
      <c r="E39" s="6"/>
      <c r="F39" s="6"/>
    </row>
    <row r="40" spans="1:6" ht="13">
      <c r="A40" s="6"/>
      <c r="B40" s="6"/>
      <c r="C40" s="6"/>
      <c r="D40" s="6"/>
      <c r="E40" s="6"/>
      <c r="F40" s="6"/>
    </row>
    <row r="41" spans="1:6" ht="13">
      <c r="A41" s="6"/>
      <c r="B41" s="6"/>
      <c r="C41" s="6"/>
      <c r="D41" s="6"/>
      <c r="E41" s="6"/>
      <c r="F41" s="6"/>
    </row>
    <row r="42" spans="1:6" ht="13">
      <c r="A42" s="6"/>
      <c r="B42" s="6"/>
      <c r="C42" s="6"/>
      <c r="D42" s="6"/>
      <c r="E42" s="6"/>
      <c r="F42" s="6"/>
    </row>
    <row r="43" spans="1:6" ht="13">
      <c r="A43" s="6"/>
      <c r="B43" s="6"/>
      <c r="C43" s="6"/>
      <c r="D43" s="6"/>
      <c r="E43" s="6"/>
      <c r="F43" s="6"/>
    </row>
    <row r="44" spans="1:6" ht="13">
      <c r="A44" s="6"/>
      <c r="B44" s="6"/>
      <c r="C44" s="6"/>
      <c r="D44" s="6"/>
      <c r="E44" s="6"/>
      <c r="F44" s="6"/>
    </row>
    <row r="45" spans="1:6" ht="13">
      <c r="A45" s="6"/>
      <c r="B45" s="6"/>
      <c r="C45" s="6"/>
      <c r="D45" s="6"/>
      <c r="E45" s="6"/>
      <c r="F45" s="6"/>
    </row>
  </sheetData>
  <phoneticPr fontId="15" type="noConversion"/>
  <pageMargins left="0.70000000000000007" right="0.70000000000000007" top="0.79000000000000015" bottom="0.79000000000000015" header="0.30000000000000004" footer="0.30000000000000004"/>
  <pageSetup paperSize="9" scale="98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showGridLines="0" workbookViewId="0">
      <selection sqref="A1:C5"/>
    </sheetView>
  </sheetViews>
  <sheetFormatPr baseColWidth="10" defaultRowHeight="12" x14ac:dyDescent="0"/>
  <cols>
    <col min="1" max="1" width="60.1640625" customWidth="1"/>
    <col min="2" max="2" width="1.6640625" customWidth="1"/>
    <col min="3" max="3" width="24.33203125" style="33" customWidth="1"/>
  </cols>
  <sheetData>
    <row r="1" spans="1:3" s="40" customFormat="1" ht="43" customHeight="1" thickBot="1">
      <c r="A1" s="49" t="s">
        <v>4</v>
      </c>
      <c r="B1" s="50"/>
      <c r="C1" s="53"/>
    </row>
    <row r="2" spans="1:3" ht="28" customHeight="1">
      <c r="A2" s="37" t="s">
        <v>5</v>
      </c>
      <c r="B2" s="35"/>
      <c r="C2" s="52">
        <v>9400</v>
      </c>
    </row>
    <row r="3" spans="1:3" ht="28" customHeight="1" thickBot="1">
      <c r="A3" s="51" t="s">
        <v>6</v>
      </c>
      <c r="B3" s="35"/>
      <c r="C3" s="55">
        <v>1.3</v>
      </c>
    </row>
    <row r="4" spans="1:3" ht="14" customHeight="1">
      <c r="A4" s="35"/>
      <c r="B4" s="35"/>
      <c r="C4" s="54"/>
    </row>
    <row r="5" spans="1:3" ht="28" customHeight="1" thickBot="1">
      <c r="A5" s="56" t="s">
        <v>7</v>
      </c>
      <c r="B5" s="36"/>
      <c r="C5" s="67">
        <f>C2/C3</f>
        <v>7230.7692307692305</v>
      </c>
    </row>
    <row r="6" spans="1:3">
      <c r="A6" s="31"/>
      <c r="B6" s="31"/>
      <c r="C6" s="32"/>
    </row>
    <row r="7" spans="1:3">
      <c r="A7" s="31"/>
      <c r="B7" s="31"/>
      <c r="C7" s="32"/>
    </row>
    <row r="11" spans="1:3">
      <c r="A11" s="3"/>
      <c r="B11" s="3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E4"/>
  <sheetViews>
    <sheetView showGridLines="0" workbookViewId="0">
      <selection activeCell="E19" sqref="E19"/>
    </sheetView>
  </sheetViews>
  <sheetFormatPr baseColWidth="10" defaultRowHeight="12" x14ac:dyDescent="0"/>
  <cols>
    <col min="1" max="1" width="48.33203125" style="4" customWidth="1"/>
    <col min="2" max="2" width="2.1640625" style="4" customWidth="1"/>
    <col min="3" max="3" width="36.5" style="4" customWidth="1"/>
    <col min="4" max="4" width="2.1640625" style="4" customWidth="1"/>
    <col min="5" max="5" width="40.5" style="4" bestFit="1" customWidth="1"/>
    <col min="6" max="16384" width="10.83203125" style="4"/>
  </cols>
  <sheetData>
    <row r="1" spans="1:5" s="57" customFormat="1" ht="43" customHeight="1" thickBot="1">
      <c r="A1" s="49" t="s">
        <v>8</v>
      </c>
      <c r="B1" s="50"/>
      <c r="C1" s="49"/>
      <c r="D1" s="50"/>
      <c r="E1" s="49"/>
    </row>
    <row r="2" spans="1:5" s="58" customFormat="1" ht="28" customHeight="1">
      <c r="A2" s="62" t="s">
        <v>7</v>
      </c>
      <c r="B2" s="27"/>
      <c r="C2" s="62" t="s">
        <v>1</v>
      </c>
      <c r="D2" s="27"/>
      <c r="E2" s="63" t="s">
        <v>9</v>
      </c>
    </row>
    <row r="3" spans="1:5" s="58" customFormat="1" ht="28" customHeight="1" thickBot="1">
      <c r="A3" s="64">
        <v>7231</v>
      </c>
      <c r="B3" s="60"/>
      <c r="C3" s="65">
        <v>0.98</v>
      </c>
      <c r="D3" s="61"/>
      <c r="E3" s="66">
        <f>A3*C3</f>
        <v>7086.38</v>
      </c>
    </row>
    <row r="4" spans="1:5" ht="13" customHeight="1"/>
  </sheetData>
  <phoneticPr fontId="1" type="noConversion"/>
  <pageMargins left="0.78740157499999996" right="0.78740157499999996" top="0.984251969" bottom="0.984251969" header="0.4921259845" footer="0.4921259845"/>
  <pageSetup paperSize="9" scale="78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3"/>
  <sheetViews>
    <sheetView showGridLines="0" workbookViewId="0">
      <selection activeCell="F10" sqref="F10"/>
    </sheetView>
  </sheetViews>
  <sheetFormatPr baseColWidth="10" defaultRowHeight="12" x14ac:dyDescent="0"/>
  <cols>
    <col min="1" max="1" width="41.33203125" style="17" bestFit="1" customWidth="1"/>
    <col min="2" max="2" width="1.6640625" style="17" customWidth="1"/>
    <col min="3" max="3" width="13.6640625" style="17" bestFit="1" customWidth="1"/>
    <col min="4" max="4" width="1.6640625" style="17" customWidth="1"/>
    <col min="5" max="5" width="10.83203125" style="17"/>
    <col min="6" max="6" width="1.6640625" style="17" customWidth="1"/>
    <col min="7" max="7" width="12" style="17" bestFit="1" customWidth="1"/>
    <col min="8" max="16384" width="10.83203125" style="17"/>
  </cols>
  <sheetData>
    <row r="1" spans="1:7" s="70" customFormat="1" ht="43" customHeight="1" thickBot="1">
      <c r="A1" s="72" t="s">
        <v>10</v>
      </c>
      <c r="B1" s="68"/>
      <c r="C1" s="72"/>
      <c r="D1" s="68"/>
      <c r="E1" s="72"/>
      <c r="F1" s="68"/>
      <c r="G1" s="72"/>
    </row>
    <row r="2" spans="1:7" s="71" customFormat="1" ht="28" customHeight="1">
      <c r="A2" s="69" t="s">
        <v>11</v>
      </c>
      <c r="B2" s="30"/>
      <c r="C2" s="48">
        <v>1503</v>
      </c>
      <c r="D2" s="48"/>
      <c r="E2" s="146" t="s">
        <v>0</v>
      </c>
      <c r="F2" s="59"/>
      <c r="G2" s="148">
        <f>(C2/C3)</f>
        <v>0.21210838272650295</v>
      </c>
    </row>
    <row r="3" spans="1:7" s="71" customFormat="1" ht="28" customHeight="1" thickBot="1">
      <c r="A3" s="73" t="s">
        <v>8</v>
      </c>
      <c r="B3" s="30"/>
      <c r="C3" s="74">
        <v>7086</v>
      </c>
      <c r="D3" s="48"/>
      <c r="E3" s="147"/>
      <c r="F3" s="59"/>
      <c r="G3" s="149"/>
    </row>
  </sheetData>
  <mergeCells count="2">
    <mergeCell ref="E2:E3"/>
    <mergeCell ref="G2:G3"/>
  </mergeCells>
  <phoneticPr fontId="15" type="noConversion"/>
  <pageMargins left="0.7" right="0.7" top="0.78740157499999996" bottom="0.78740157499999996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H57" sqref="H57"/>
    </sheetView>
  </sheetViews>
  <sheetFormatPr baseColWidth="10" defaultRowHeight="12" x14ac:dyDescent="0"/>
  <cols>
    <col min="1" max="1" width="69.83203125" style="77" customWidth="1"/>
    <col min="2" max="2" width="1.6640625" style="77" customWidth="1"/>
    <col min="3" max="3" width="20.6640625" style="38" customWidth="1"/>
    <col min="4" max="16384" width="10.83203125" style="77"/>
  </cols>
  <sheetData>
    <row r="1" spans="1:3" s="76" customFormat="1" ht="43" customHeight="1" thickBot="1">
      <c r="A1" s="81" t="s">
        <v>59</v>
      </c>
      <c r="B1" s="75"/>
      <c r="C1" s="81"/>
    </row>
    <row r="2" spans="1:3" ht="28" customHeight="1">
      <c r="A2" s="27" t="s">
        <v>60</v>
      </c>
      <c r="B2" s="27"/>
      <c r="C2" s="45">
        <v>15256</v>
      </c>
    </row>
    <row r="3" spans="1:3" ht="28" customHeight="1" thickBot="1">
      <c r="A3" s="82" t="s">
        <v>1</v>
      </c>
      <c r="B3" s="27"/>
      <c r="C3" s="83">
        <v>0.8</v>
      </c>
    </row>
    <row r="4" spans="1:3" ht="14" customHeight="1">
      <c r="A4" s="27"/>
      <c r="B4" s="27"/>
      <c r="C4" s="28"/>
    </row>
    <row r="5" spans="1:3" ht="28" customHeight="1" thickBot="1">
      <c r="A5" s="84" t="s">
        <v>59</v>
      </c>
      <c r="B5" s="27"/>
      <c r="C5" s="133">
        <f>C2*C3</f>
        <v>12204.800000000001</v>
      </c>
    </row>
    <row r="6" spans="1:3" ht="14" customHeight="1">
      <c r="A6" s="27"/>
      <c r="B6" s="27"/>
      <c r="C6" s="29"/>
    </row>
    <row r="7" spans="1:3" ht="28" customHeight="1">
      <c r="A7" s="27" t="s">
        <v>61</v>
      </c>
      <c r="B7" s="27"/>
      <c r="C7" s="45">
        <v>3594</v>
      </c>
    </row>
    <row r="8" spans="1:3" ht="28" customHeight="1" thickBot="1">
      <c r="A8" s="82" t="s">
        <v>62</v>
      </c>
      <c r="B8" s="27"/>
      <c r="C8" s="85">
        <f>C7/C5</f>
        <v>0.29447430519140005</v>
      </c>
    </row>
    <row r="9" spans="1:3" ht="20" customHeight="1">
      <c r="A9" s="38"/>
      <c r="B9" s="38"/>
    </row>
    <row r="10" spans="1:3" ht="13">
      <c r="A10" s="134" t="s">
        <v>63</v>
      </c>
    </row>
  </sheetData>
  <phoneticPr fontId="15" type="noConversion"/>
  <pageMargins left="0.7" right="0.7" top="0.78740157499999996" bottom="0.78740157499999996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32"/>
  <sheetViews>
    <sheetView showGridLines="0" workbookViewId="0">
      <selection activeCell="E31" sqref="E31"/>
    </sheetView>
  </sheetViews>
  <sheetFormatPr baseColWidth="10" defaultRowHeight="12" x14ac:dyDescent="0"/>
  <cols>
    <col min="1" max="1" width="45.33203125" style="4" customWidth="1"/>
    <col min="2" max="2" width="2.33203125" style="17" customWidth="1"/>
    <col min="3" max="3" width="13.6640625" style="4" bestFit="1" customWidth="1"/>
    <col min="4" max="4" width="2.33203125" style="17" customWidth="1"/>
    <col min="5" max="5" width="31" style="4" bestFit="1" customWidth="1"/>
    <col min="6" max="6" width="2.33203125" style="17" customWidth="1"/>
    <col min="7" max="7" width="12.5" style="4" bestFit="1" customWidth="1"/>
    <col min="8" max="8" width="2.33203125" style="17" customWidth="1"/>
    <col min="9" max="9" width="14" style="4" bestFit="1" customWidth="1"/>
    <col min="10" max="10" width="2.33203125" style="4" customWidth="1"/>
    <col min="11" max="16384" width="10.83203125" style="4"/>
  </cols>
  <sheetData>
    <row r="1" spans="1:10" s="86" customFormat="1" ht="43" customHeight="1" thickBot="1">
      <c r="A1" s="81" t="s">
        <v>18</v>
      </c>
      <c r="B1" s="47"/>
      <c r="C1" s="89"/>
      <c r="E1" s="89"/>
      <c r="G1" s="89"/>
      <c r="I1" s="89"/>
    </row>
    <row r="2" spans="1:10" ht="28" customHeight="1">
      <c r="A2" s="90" t="s">
        <v>19</v>
      </c>
      <c r="B2" s="8"/>
      <c r="C2" s="101">
        <v>578</v>
      </c>
      <c r="D2" s="19"/>
      <c r="E2" s="90" t="s">
        <v>20</v>
      </c>
      <c r="F2" s="8"/>
      <c r="G2" s="91">
        <v>4</v>
      </c>
      <c r="H2" s="19"/>
      <c r="I2" s="91">
        <f>C2*G2</f>
        <v>2312</v>
      </c>
      <c r="J2" s="5"/>
    </row>
    <row r="3" spans="1:10" ht="28" customHeight="1" thickBot="1">
      <c r="A3" s="92" t="s">
        <v>21</v>
      </c>
      <c r="B3" s="8"/>
      <c r="C3" s="93">
        <f>I2</f>
        <v>2312</v>
      </c>
      <c r="D3" s="19"/>
      <c r="E3" s="92" t="s">
        <v>22</v>
      </c>
      <c r="F3" s="8"/>
      <c r="G3" s="103">
        <v>0.9</v>
      </c>
      <c r="H3" s="20"/>
      <c r="I3" s="93">
        <f>C3*G3</f>
        <v>2080.8000000000002</v>
      </c>
      <c r="J3" s="5"/>
    </row>
    <row r="4" spans="1:10" ht="14" customHeight="1">
      <c r="A4" s="94"/>
      <c r="B4" s="18"/>
      <c r="C4" s="95"/>
      <c r="D4" s="18"/>
      <c r="E4" s="94"/>
      <c r="F4" s="18"/>
      <c r="G4" s="95"/>
      <c r="H4" s="18"/>
      <c r="I4" s="94"/>
      <c r="J4" s="5"/>
    </row>
    <row r="5" spans="1:10" ht="28" customHeight="1">
      <c r="A5" s="11" t="s">
        <v>23</v>
      </c>
      <c r="B5" s="8"/>
      <c r="C5" s="102">
        <v>485</v>
      </c>
      <c r="D5" s="19"/>
      <c r="E5" s="11" t="s">
        <v>20</v>
      </c>
      <c r="F5" s="8"/>
      <c r="G5" s="98">
        <v>4</v>
      </c>
      <c r="H5" s="19"/>
      <c r="I5" s="98">
        <f>C5*G5</f>
        <v>1940</v>
      </c>
      <c r="J5" s="5"/>
    </row>
    <row r="6" spans="1:10" ht="28" customHeight="1" thickBot="1">
      <c r="A6" s="96" t="s">
        <v>21</v>
      </c>
      <c r="B6" s="8"/>
      <c r="C6" s="97">
        <f>I5</f>
        <v>1940</v>
      </c>
      <c r="D6" s="19"/>
      <c r="E6" s="96" t="s">
        <v>24</v>
      </c>
      <c r="F6" s="8"/>
      <c r="G6" s="104">
        <v>0.2</v>
      </c>
      <c r="H6" s="20"/>
      <c r="I6" s="97">
        <f>C6*G6</f>
        <v>388</v>
      </c>
      <c r="J6" s="5"/>
    </row>
    <row r="7" spans="1:10" ht="14" customHeight="1">
      <c r="A7" s="18"/>
      <c r="B7" s="18"/>
      <c r="C7" s="12"/>
      <c r="D7" s="18"/>
      <c r="E7" s="12"/>
      <c r="F7" s="18"/>
      <c r="G7" s="12"/>
      <c r="H7" s="18"/>
      <c r="I7" s="18"/>
      <c r="J7" s="5"/>
    </row>
    <row r="8" spans="1:10" ht="28" customHeight="1">
      <c r="A8" s="11" t="s">
        <v>25</v>
      </c>
      <c r="B8" s="8"/>
      <c r="C8" s="45"/>
      <c r="D8" s="19"/>
      <c r="E8" s="29"/>
      <c r="F8" s="8"/>
      <c r="G8" s="46"/>
      <c r="H8" s="20"/>
      <c r="I8" s="98">
        <f>I3+I6</f>
        <v>2468.8000000000002</v>
      </c>
      <c r="J8" s="5"/>
    </row>
    <row r="9" spans="1:10" ht="28" customHeight="1" thickBot="1">
      <c r="A9" s="96" t="s">
        <v>26</v>
      </c>
      <c r="B9" s="8"/>
      <c r="C9" s="12"/>
      <c r="D9" s="18"/>
      <c r="E9" s="12"/>
      <c r="F9" s="18"/>
      <c r="G9" s="12"/>
      <c r="H9" s="18"/>
      <c r="I9" s="97">
        <v>796</v>
      </c>
      <c r="J9" s="5"/>
    </row>
    <row r="10" spans="1:10" ht="14" customHeight="1">
      <c r="A10" s="18"/>
      <c r="B10" s="18"/>
      <c r="C10" s="12"/>
      <c r="D10" s="18"/>
      <c r="E10" s="12"/>
      <c r="F10" s="18"/>
      <c r="G10" s="12"/>
      <c r="H10" s="18"/>
      <c r="I10" s="18"/>
      <c r="J10" s="5"/>
    </row>
    <row r="11" spans="1:10" ht="28" customHeight="1">
      <c r="A11" s="99" t="s">
        <v>10</v>
      </c>
      <c r="B11" s="99"/>
      <c r="C11" s="100"/>
      <c r="D11" s="100"/>
      <c r="E11" s="100"/>
      <c r="F11" s="100"/>
      <c r="G11" s="100"/>
      <c r="H11" s="100"/>
      <c r="I11" s="105">
        <f>I9/I8</f>
        <v>0.32242384964355147</v>
      </c>
      <c r="J11" s="5"/>
    </row>
    <row r="12" spans="1:10" ht="14" customHeight="1">
      <c r="A12" s="8"/>
      <c r="B12" s="8"/>
      <c r="C12" s="12"/>
      <c r="D12" s="18"/>
      <c r="E12" s="12"/>
      <c r="F12" s="18"/>
      <c r="G12" s="12"/>
      <c r="H12" s="18"/>
      <c r="I12" s="135"/>
      <c r="J12" s="5"/>
    </row>
    <row r="13" spans="1:10" ht="14" customHeight="1">
      <c r="A13" s="8" t="s">
        <v>27</v>
      </c>
      <c r="B13" s="8"/>
      <c r="C13" s="12"/>
      <c r="D13" s="18"/>
      <c r="E13" s="12"/>
      <c r="F13" s="18"/>
      <c r="G13" s="12"/>
      <c r="H13" s="18"/>
      <c r="I13" s="135"/>
      <c r="J13" s="5"/>
    </row>
    <row r="14" spans="1:10" ht="14" customHeight="1">
      <c r="A14" s="5"/>
      <c r="B14" s="6"/>
      <c r="C14" s="5"/>
      <c r="D14" s="6"/>
      <c r="E14" s="5"/>
      <c r="F14" s="6"/>
      <c r="G14" s="5"/>
      <c r="H14" s="6"/>
      <c r="I14" s="5"/>
      <c r="J14" s="5"/>
    </row>
    <row r="15" spans="1:10" ht="38" customHeight="1">
      <c r="A15" s="5"/>
      <c r="B15" s="6"/>
      <c r="C15" s="5"/>
      <c r="D15" s="6"/>
      <c r="E15" s="5"/>
      <c r="F15" s="6"/>
      <c r="G15" s="5"/>
      <c r="H15" s="6"/>
      <c r="I15" s="5"/>
      <c r="J15" s="5"/>
    </row>
    <row r="16" spans="1:10" s="86" customFormat="1" ht="43" customHeight="1" thickBot="1">
      <c r="A16" s="106" t="s">
        <v>28</v>
      </c>
      <c r="B16" s="78"/>
      <c r="C16" s="111"/>
      <c r="D16" s="78"/>
      <c r="E16" s="111"/>
      <c r="F16" s="78"/>
      <c r="G16" s="111"/>
      <c r="H16" s="78"/>
      <c r="I16" s="111"/>
    </row>
    <row r="17" spans="1:12" s="87" customFormat="1" ht="28" customHeight="1">
      <c r="A17" s="10" t="s">
        <v>29</v>
      </c>
      <c r="B17" s="43"/>
      <c r="C17" s="107">
        <v>578</v>
      </c>
      <c r="D17" s="15"/>
      <c r="E17" s="10" t="s">
        <v>30</v>
      </c>
      <c r="F17" s="43"/>
      <c r="G17" s="108">
        <v>0.05</v>
      </c>
      <c r="H17" s="23"/>
      <c r="I17" s="15">
        <f>ROUND(C17*G17,1)</f>
        <v>28.9</v>
      </c>
      <c r="J17" s="44"/>
    </row>
    <row r="18" spans="1:12" s="87" customFormat="1" ht="28" customHeight="1" thickBot="1">
      <c r="A18" s="114" t="s">
        <v>31</v>
      </c>
      <c r="B18" s="43"/>
      <c r="C18" s="115">
        <v>485</v>
      </c>
      <c r="D18" s="15"/>
      <c r="E18" s="114" t="s">
        <v>30</v>
      </c>
      <c r="F18" s="43"/>
      <c r="G18" s="113">
        <v>5.0500000000000003E-2</v>
      </c>
      <c r="H18" s="23"/>
      <c r="I18" s="112">
        <f>ROUND(C18*G18,1)</f>
        <v>24.5</v>
      </c>
      <c r="J18" s="44"/>
    </row>
    <row r="19" spans="1:12" ht="14" customHeight="1">
      <c r="A19" s="6"/>
      <c r="B19" s="6"/>
      <c r="C19" s="5"/>
      <c r="D19" s="6"/>
      <c r="E19" s="5"/>
      <c r="F19" s="6"/>
      <c r="G19" s="5"/>
      <c r="H19" s="6"/>
      <c r="I19" s="6"/>
      <c r="J19" s="5"/>
    </row>
    <row r="20" spans="1:12" s="87" customFormat="1" ht="28" customHeight="1">
      <c r="A20" s="10" t="s">
        <v>32</v>
      </c>
      <c r="B20" s="43"/>
      <c r="C20" s="24"/>
      <c r="D20" s="15"/>
      <c r="E20" s="25"/>
      <c r="F20" s="43"/>
      <c r="G20" s="26"/>
      <c r="H20" s="23"/>
      <c r="I20" s="15">
        <f>ROUND(I17+I18,5)</f>
        <v>53.4</v>
      </c>
      <c r="J20" s="44"/>
      <c r="L20" s="88"/>
    </row>
    <row r="21" spans="1:12" s="87" customFormat="1" ht="28" customHeight="1" thickBot="1">
      <c r="A21" s="114" t="s">
        <v>33</v>
      </c>
      <c r="B21" s="43"/>
      <c r="C21" s="44"/>
      <c r="D21" s="22"/>
      <c r="E21" s="44"/>
      <c r="F21" s="22"/>
      <c r="G21" s="44"/>
      <c r="H21" s="22"/>
      <c r="I21" s="112">
        <f>I20*4</f>
        <v>213.6</v>
      </c>
      <c r="J21" s="44"/>
    </row>
    <row r="22" spans="1:12" ht="14" customHeight="1">
      <c r="A22" s="6"/>
      <c r="B22" s="6"/>
      <c r="C22" s="5"/>
      <c r="D22" s="6"/>
      <c r="E22" s="5"/>
      <c r="F22" s="6"/>
      <c r="G22" s="5"/>
      <c r="H22" s="6"/>
      <c r="I22" s="6"/>
      <c r="J22" s="5"/>
    </row>
    <row r="23" spans="1:12" s="87" customFormat="1" ht="28" customHeight="1" thickBot="1">
      <c r="A23" s="116" t="s">
        <v>34</v>
      </c>
      <c r="B23" s="43"/>
      <c r="C23" s="44"/>
      <c r="D23" s="22"/>
      <c r="E23" s="44"/>
      <c r="F23" s="22"/>
      <c r="G23" s="44"/>
      <c r="H23" s="22"/>
      <c r="I23" s="117">
        <v>60</v>
      </c>
      <c r="J23" s="44"/>
    </row>
    <row r="24" spans="1:12" s="87" customFormat="1" ht="14" customHeight="1">
      <c r="A24" s="10"/>
      <c r="B24" s="43"/>
      <c r="C24" s="44"/>
      <c r="D24" s="22"/>
      <c r="E24" s="44"/>
      <c r="F24" s="22"/>
      <c r="G24" s="44"/>
      <c r="H24" s="22"/>
      <c r="I24" s="15"/>
      <c r="J24" s="44"/>
    </row>
    <row r="25" spans="1:12" s="87" customFormat="1" ht="28" customHeight="1">
      <c r="A25" s="109" t="s">
        <v>10</v>
      </c>
      <c r="B25" s="109"/>
      <c r="C25" s="110"/>
      <c r="D25" s="110"/>
      <c r="E25" s="110"/>
      <c r="F25" s="110"/>
      <c r="G25" s="110"/>
      <c r="H25" s="110"/>
      <c r="I25" s="105">
        <f>I23/I21</f>
        <v>0.2808988764044944</v>
      </c>
      <c r="J25" s="44"/>
    </row>
    <row r="26" spans="1:12" ht="14" customHeight="1">
      <c r="A26" s="5"/>
      <c r="B26" s="6"/>
      <c r="C26" s="5"/>
      <c r="D26" s="6"/>
      <c r="E26" s="5"/>
      <c r="F26" s="6"/>
      <c r="G26" s="5"/>
      <c r="H26" s="6"/>
      <c r="I26" s="5"/>
      <c r="J26" s="5"/>
    </row>
    <row r="27" spans="1:12" ht="14" customHeight="1">
      <c r="A27" s="6" t="s">
        <v>35</v>
      </c>
      <c r="B27" s="6"/>
      <c r="C27" s="5"/>
      <c r="D27" s="6"/>
      <c r="E27" s="5"/>
      <c r="F27" s="6"/>
      <c r="G27" s="5"/>
      <c r="H27" s="6"/>
      <c r="I27" s="5"/>
      <c r="J27" s="5"/>
    </row>
    <row r="28" spans="1:12" ht="14" customHeight="1">
      <c r="A28" s="5"/>
      <c r="B28" s="6"/>
      <c r="C28" s="5"/>
      <c r="D28" s="6"/>
      <c r="E28" s="5"/>
      <c r="F28" s="6"/>
      <c r="G28" s="5"/>
      <c r="H28" s="6"/>
      <c r="I28" s="5"/>
      <c r="J28" s="5"/>
    </row>
    <row r="29" spans="1:12" ht="13">
      <c r="A29" s="5"/>
      <c r="B29" s="6"/>
      <c r="C29" s="5"/>
      <c r="D29" s="6"/>
      <c r="E29" s="5"/>
      <c r="F29" s="6"/>
      <c r="G29" s="5"/>
      <c r="H29" s="6"/>
      <c r="I29" s="5"/>
      <c r="J29" s="5"/>
    </row>
    <row r="30" spans="1:12" ht="13">
      <c r="A30" s="5"/>
      <c r="B30" s="6"/>
      <c r="C30" s="5"/>
      <c r="D30" s="6"/>
      <c r="E30" s="5"/>
      <c r="F30" s="6"/>
      <c r="G30" s="5"/>
      <c r="H30" s="6"/>
      <c r="I30" s="5"/>
      <c r="J30" s="5"/>
    </row>
    <row r="31" spans="1:12" ht="13">
      <c r="A31" s="5"/>
      <c r="B31" s="6"/>
      <c r="C31" s="5"/>
      <c r="D31" s="6"/>
      <c r="E31" s="5"/>
      <c r="F31" s="6"/>
      <c r="G31" s="5"/>
      <c r="H31" s="6"/>
      <c r="I31" s="5"/>
      <c r="J31" s="5"/>
    </row>
    <row r="32" spans="1:12" ht="13">
      <c r="A32" s="5"/>
      <c r="B32" s="6"/>
      <c r="C32" s="5"/>
      <c r="D32" s="6"/>
      <c r="E32" s="5"/>
      <c r="F32" s="6"/>
      <c r="G32" s="5"/>
      <c r="H32" s="6"/>
      <c r="I32" s="5"/>
      <c r="J32" s="5"/>
    </row>
  </sheetData>
  <phoneticPr fontId="15" type="noConversion"/>
  <pageMargins left="0.70000000000000007" right="0.70000000000000007" top="0.79000000000000015" bottom="0.79000000000000015" header="0.30000000000000004" footer="0.30000000000000004"/>
  <pageSetup paperSize="9" scale="74" orientation="landscape"/>
  <extLst>
    <ext xmlns:mx="http://schemas.microsoft.com/office/mac/excel/2008/main" uri="{64002731-A6B0-56B0-2670-7721B7C09600}">
      <mx:PLV Mode="0" OnePage="0" WScale="10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39"/>
  <sheetViews>
    <sheetView showGridLines="0" workbookViewId="0">
      <selection activeCell="E15" sqref="E15"/>
    </sheetView>
  </sheetViews>
  <sheetFormatPr baseColWidth="10" defaultRowHeight="12" x14ac:dyDescent="0"/>
  <cols>
    <col min="1" max="1" width="60.6640625" style="17" customWidth="1"/>
    <col min="2" max="2" width="2.33203125" style="17" customWidth="1"/>
    <col min="3" max="3" width="14" style="17" bestFit="1" customWidth="1"/>
    <col min="4" max="4" width="2.33203125" style="17" customWidth="1"/>
    <col min="5" max="5" width="10.83203125" style="17"/>
    <col min="6" max="6" width="2.33203125" style="17" customWidth="1"/>
    <col min="7" max="7" width="12" style="17" bestFit="1" customWidth="1"/>
    <col min="8" max="16384" width="10.83203125" style="17"/>
  </cols>
  <sheetData>
    <row r="1" spans="1:10" s="10" customFormat="1" ht="43" customHeight="1" thickBot="1">
      <c r="A1" s="111" t="s">
        <v>36</v>
      </c>
      <c r="B1" s="78"/>
      <c r="C1" s="111"/>
      <c r="D1" s="78"/>
      <c r="E1" s="111"/>
      <c r="F1" s="78"/>
      <c r="G1" s="111"/>
    </row>
    <row r="2" spans="1:10" ht="28" customHeight="1">
      <c r="A2" s="90" t="s">
        <v>37</v>
      </c>
      <c r="B2" s="16"/>
      <c r="C2" s="124">
        <v>802</v>
      </c>
      <c r="D2" s="13"/>
      <c r="E2" s="150" t="s">
        <v>0</v>
      </c>
      <c r="F2" s="14"/>
      <c r="G2" s="152">
        <f>(C2/C3)</f>
        <v>0.11091135389296086</v>
      </c>
      <c r="H2" s="6"/>
      <c r="I2" s="6"/>
      <c r="J2" s="6"/>
    </row>
    <row r="3" spans="1:10" ht="28" customHeight="1" thickBot="1">
      <c r="A3" s="96" t="s">
        <v>38</v>
      </c>
      <c r="B3" s="16"/>
      <c r="C3" s="125">
        <v>7231</v>
      </c>
      <c r="D3" s="13"/>
      <c r="E3" s="151"/>
      <c r="F3" s="14"/>
      <c r="G3" s="153"/>
      <c r="H3" s="6"/>
      <c r="I3" s="6"/>
      <c r="J3" s="6"/>
    </row>
    <row r="4" spans="1:10" ht="28" customHeight="1" thickBot="1">
      <c r="A4" s="131"/>
      <c r="B4" s="16"/>
      <c r="C4" s="132"/>
      <c r="D4" s="13"/>
      <c r="E4" s="144"/>
      <c r="F4" s="14"/>
      <c r="G4" s="145"/>
      <c r="H4" s="6"/>
      <c r="I4" s="6"/>
      <c r="J4" s="6"/>
    </row>
    <row r="5" spans="1:10" s="121" customFormat="1" ht="28" customHeight="1">
      <c r="A5" s="10" t="s">
        <v>37</v>
      </c>
      <c r="B5" s="10"/>
      <c r="C5" s="107">
        <v>802</v>
      </c>
      <c r="D5" s="15"/>
      <c r="E5" s="22"/>
      <c r="F5" s="22"/>
      <c r="G5" s="22"/>
      <c r="H5" s="22"/>
      <c r="I5" s="22"/>
      <c r="J5" s="22"/>
    </row>
    <row r="6" spans="1:10" s="121" customFormat="1" ht="28" customHeight="1">
      <c r="A6" s="9" t="s">
        <v>39</v>
      </c>
      <c r="B6" s="10"/>
      <c r="C6" s="118">
        <v>0.1</v>
      </c>
      <c r="D6" s="122"/>
      <c r="E6" s="22"/>
      <c r="F6" s="22"/>
      <c r="G6" s="22"/>
      <c r="H6" s="22"/>
      <c r="I6" s="22"/>
      <c r="J6" s="22"/>
    </row>
    <row r="7" spans="1:10" s="121" customFormat="1" ht="28" customHeight="1">
      <c r="A7" s="9" t="s">
        <v>40</v>
      </c>
      <c r="B7" s="10"/>
      <c r="C7" s="119">
        <f>C5*C6</f>
        <v>80.2</v>
      </c>
      <c r="D7" s="15"/>
      <c r="E7" s="22"/>
      <c r="F7" s="22"/>
      <c r="G7" s="22"/>
      <c r="H7" s="22"/>
      <c r="I7" s="22"/>
      <c r="J7" s="22"/>
    </row>
    <row r="8" spans="1:10" s="121" customFormat="1" ht="28" customHeight="1">
      <c r="A8" s="9" t="s">
        <v>41</v>
      </c>
      <c r="B8" s="10"/>
      <c r="C8" s="120">
        <v>2.2999999999999998</v>
      </c>
      <c r="D8" s="123"/>
      <c r="E8" s="22"/>
      <c r="F8" s="22"/>
      <c r="G8" s="22"/>
      <c r="H8" s="22"/>
      <c r="I8" s="22"/>
      <c r="J8" s="22"/>
    </row>
    <row r="9" spans="1:10" s="121" customFormat="1" ht="28" customHeight="1" thickBot="1">
      <c r="A9" s="114" t="s">
        <v>42</v>
      </c>
      <c r="B9" s="10"/>
      <c r="C9" s="112">
        <f>(C7*C8)*2</f>
        <v>368.91999999999996</v>
      </c>
      <c r="D9" s="15"/>
      <c r="E9" s="22"/>
      <c r="F9" s="22"/>
      <c r="G9" s="22"/>
      <c r="H9" s="22"/>
      <c r="I9" s="22"/>
      <c r="J9" s="22"/>
    </row>
    <row r="10" spans="1:10" ht="14" customHeight="1">
      <c r="A10" s="6"/>
      <c r="B10" s="6"/>
      <c r="C10" s="6"/>
      <c r="D10" s="6"/>
      <c r="E10" s="6"/>
      <c r="F10" s="6"/>
      <c r="G10" s="6"/>
      <c r="H10" s="6"/>
      <c r="I10" s="6"/>
      <c r="J10" s="6"/>
    </row>
    <row r="11" spans="1:10" ht="14" customHeight="1">
      <c r="A11" s="6" t="s">
        <v>27</v>
      </c>
      <c r="B11" s="6"/>
      <c r="C11" s="6"/>
      <c r="D11" s="6"/>
      <c r="E11" s="6"/>
      <c r="F11" s="6"/>
      <c r="G11" s="6"/>
      <c r="H11" s="6"/>
      <c r="I11" s="6"/>
      <c r="J11" s="6"/>
    </row>
    <row r="12" spans="1:10" ht="14" customHeight="1">
      <c r="A12" s="6"/>
      <c r="B12" s="6"/>
      <c r="C12" s="6"/>
      <c r="D12" s="6"/>
      <c r="E12" s="6"/>
      <c r="F12" s="6"/>
      <c r="G12" s="6"/>
      <c r="H12" s="6"/>
      <c r="I12" s="6"/>
      <c r="J12" s="6"/>
    </row>
    <row r="13" spans="1:10" ht="13">
      <c r="A13" s="6"/>
      <c r="B13" s="6"/>
      <c r="C13" s="6"/>
      <c r="D13" s="6"/>
      <c r="E13" s="6"/>
      <c r="F13" s="6"/>
      <c r="G13" s="6"/>
      <c r="H13" s="6"/>
      <c r="I13" s="6"/>
      <c r="J13" s="6"/>
    </row>
    <row r="14" spans="1:10" ht="13">
      <c r="A14" s="6"/>
      <c r="B14" s="6"/>
      <c r="C14" s="6"/>
      <c r="D14" s="6"/>
      <c r="E14" s="6"/>
      <c r="F14" s="6"/>
      <c r="G14" s="6"/>
      <c r="H14" s="6"/>
      <c r="I14" s="6"/>
      <c r="J14" s="6"/>
    </row>
    <row r="15" spans="1:10" ht="13">
      <c r="A15" s="6"/>
      <c r="B15" s="6"/>
      <c r="C15" s="6"/>
      <c r="D15" s="6"/>
      <c r="E15" s="6"/>
      <c r="F15" s="6"/>
      <c r="G15" s="6"/>
      <c r="H15" s="6"/>
      <c r="I15" s="6"/>
      <c r="J15" s="6"/>
    </row>
    <row r="16" spans="1:10" ht="13">
      <c r="A16" s="6"/>
      <c r="B16" s="6"/>
      <c r="C16" s="6"/>
      <c r="D16" s="6"/>
      <c r="E16" s="6"/>
      <c r="F16" s="6"/>
      <c r="G16" s="6"/>
      <c r="H16" s="6"/>
      <c r="I16" s="6"/>
      <c r="J16" s="6"/>
    </row>
    <row r="17" spans="1:10" ht="13">
      <c r="A17" s="6"/>
      <c r="B17" s="6"/>
      <c r="C17" s="6"/>
      <c r="D17" s="6"/>
      <c r="E17" s="6"/>
      <c r="F17" s="6"/>
      <c r="G17" s="6"/>
      <c r="H17" s="6"/>
      <c r="I17" s="6"/>
      <c r="J17" s="6"/>
    </row>
    <row r="18" spans="1:10" ht="13">
      <c r="A18" s="6"/>
      <c r="B18" s="6"/>
      <c r="C18" s="6"/>
      <c r="D18" s="6"/>
      <c r="E18" s="6"/>
      <c r="F18" s="6"/>
      <c r="G18" s="6"/>
      <c r="H18" s="6"/>
      <c r="I18" s="6"/>
      <c r="J18" s="6"/>
    </row>
    <row r="19" spans="1:10" ht="13">
      <c r="A19" s="6"/>
      <c r="B19" s="6"/>
      <c r="C19" s="6"/>
      <c r="D19" s="6"/>
      <c r="E19" s="6"/>
      <c r="F19" s="6"/>
      <c r="G19" s="6"/>
      <c r="H19" s="6"/>
      <c r="I19" s="6"/>
      <c r="J19" s="6"/>
    </row>
    <row r="20" spans="1:10" ht="13">
      <c r="A20" s="6"/>
      <c r="B20" s="6"/>
      <c r="C20" s="6"/>
      <c r="D20" s="6"/>
      <c r="E20" s="6"/>
      <c r="F20" s="6"/>
      <c r="G20" s="6"/>
      <c r="H20" s="6"/>
      <c r="I20" s="6"/>
      <c r="J20" s="6"/>
    </row>
    <row r="21" spans="1:10" ht="13">
      <c r="A21" s="6"/>
      <c r="B21" s="6"/>
      <c r="C21" s="6"/>
      <c r="D21" s="6"/>
      <c r="E21" s="6"/>
      <c r="F21" s="6"/>
      <c r="G21" s="6"/>
      <c r="H21" s="6"/>
      <c r="I21" s="6"/>
      <c r="J21" s="6"/>
    </row>
    <row r="22" spans="1:10" ht="13">
      <c r="A22" s="6"/>
      <c r="B22" s="6"/>
      <c r="C22" s="6"/>
      <c r="D22" s="6"/>
      <c r="E22" s="6"/>
      <c r="F22" s="6"/>
      <c r="G22" s="6"/>
      <c r="H22" s="6"/>
      <c r="I22" s="6"/>
      <c r="J22" s="6"/>
    </row>
    <row r="23" spans="1:10" ht="13">
      <c r="A23" s="6"/>
      <c r="B23" s="6"/>
      <c r="C23" s="6"/>
      <c r="D23" s="6"/>
      <c r="E23" s="6"/>
      <c r="F23" s="6"/>
      <c r="G23" s="6"/>
      <c r="H23" s="6"/>
      <c r="I23" s="6"/>
      <c r="J23" s="6"/>
    </row>
    <row r="24" spans="1:10" ht="13">
      <c r="A24" s="6"/>
      <c r="B24" s="6"/>
      <c r="C24" s="6"/>
      <c r="D24" s="6"/>
      <c r="E24" s="6"/>
      <c r="F24" s="6"/>
      <c r="G24" s="6"/>
      <c r="H24" s="6"/>
      <c r="I24" s="6"/>
      <c r="J24" s="6"/>
    </row>
    <row r="25" spans="1:10" ht="13">
      <c r="A25" s="6"/>
      <c r="B25" s="6"/>
      <c r="C25" s="6"/>
      <c r="D25" s="6"/>
      <c r="E25" s="6"/>
      <c r="F25" s="6"/>
      <c r="G25" s="6"/>
      <c r="H25" s="6"/>
      <c r="I25" s="6"/>
      <c r="J25" s="6"/>
    </row>
    <row r="26" spans="1:10" ht="13">
      <c r="A26" s="6"/>
      <c r="B26" s="6"/>
      <c r="C26" s="6"/>
      <c r="D26" s="6"/>
      <c r="E26" s="6"/>
      <c r="F26" s="6"/>
      <c r="G26" s="6"/>
      <c r="H26" s="6"/>
      <c r="I26" s="6"/>
      <c r="J26" s="6"/>
    </row>
    <row r="27" spans="1:10" ht="13">
      <c r="A27" s="6"/>
      <c r="B27" s="6"/>
      <c r="C27" s="6"/>
      <c r="D27" s="6"/>
      <c r="E27" s="6"/>
      <c r="F27" s="6"/>
      <c r="G27" s="6"/>
      <c r="H27" s="6"/>
      <c r="I27" s="6"/>
      <c r="J27" s="6"/>
    </row>
    <row r="28" spans="1:10" ht="13">
      <c r="A28" s="6"/>
      <c r="B28" s="6"/>
      <c r="C28" s="6"/>
      <c r="D28" s="6"/>
      <c r="E28" s="6"/>
      <c r="F28" s="6"/>
      <c r="G28" s="6"/>
      <c r="H28" s="6"/>
      <c r="I28" s="6"/>
      <c r="J28" s="6"/>
    </row>
    <row r="29" spans="1:10" ht="13">
      <c r="A29" s="6"/>
      <c r="B29" s="6"/>
      <c r="C29" s="6"/>
      <c r="D29" s="6"/>
      <c r="E29" s="6"/>
      <c r="F29" s="6"/>
      <c r="G29" s="6"/>
      <c r="H29" s="6"/>
      <c r="I29" s="6"/>
      <c r="J29" s="6"/>
    </row>
    <row r="30" spans="1:10" ht="13">
      <c r="A30" s="6"/>
      <c r="B30" s="6"/>
      <c r="C30" s="6"/>
      <c r="D30" s="6"/>
      <c r="E30" s="6"/>
      <c r="F30" s="6"/>
      <c r="G30" s="6"/>
      <c r="H30" s="6"/>
      <c r="I30" s="6"/>
      <c r="J30" s="6"/>
    </row>
    <row r="31" spans="1:10" ht="13">
      <c r="A31" s="6"/>
      <c r="B31" s="6"/>
      <c r="C31" s="6"/>
      <c r="D31" s="6"/>
      <c r="E31" s="6"/>
      <c r="F31" s="6"/>
      <c r="G31" s="6"/>
      <c r="H31" s="6"/>
      <c r="I31" s="6"/>
      <c r="J31" s="6"/>
    </row>
    <row r="32" spans="1:10" ht="13">
      <c r="A32" s="6"/>
      <c r="B32" s="6"/>
      <c r="C32" s="6"/>
      <c r="D32" s="6"/>
      <c r="E32" s="6"/>
      <c r="F32" s="6"/>
      <c r="G32" s="6"/>
      <c r="H32" s="6"/>
      <c r="I32" s="6"/>
      <c r="J32" s="6"/>
    </row>
    <row r="33" spans="1:10" ht="13">
      <c r="A33" s="6"/>
      <c r="B33" s="6"/>
      <c r="C33" s="6"/>
      <c r="D33" s="6"/>
      <c r="E33" s="6"/>
      <c r="F33" s="6"/>
      <c r="G33" s="6"/>
      <c r="H33" s="6"/>
      <c r="I33" s="6"/>
      <c r="J33" s="6"/>
    </row>
    <row r="34" spans="1:10" ht="13">
      <c r="A34" s="6"/>
      <c r="B34" s="6"/>
      <c r="C34" s="6"/>
      <c r="D34" s="6"/>
      <c r="E34" s="6"/>
      <c r="F34" s="6"/>
      <c r="G34" s="6"/>
      <c r="H34" s="6"/>
      <c r="I34" s="6"/>
      <c r="J34" s="6"/>
    </row>
    <row r="35" spans="1:10" ht="13">
      <c r="A35" s="6"/>
      <c r="B35" s="6"/>
      <c r="C35" s="6"/>
      <c r="D35" s="6"/>
      <c r="E35" s="6"/>
      <c r="F35" s="6"/>
      <c r="G35" s="6"/>
      <c r="H35" s="6"/>
      <c r="I35" s="6"/>
      <c r="J35" s="6"/>
    </row>
    <row r="36" spans="1:10" ht="13">
      <c r="A36" s="6"/>
      <c r="B36" s="6"/>
      <c r="C36" s="6"/>
      <c r="D36" s="6"/>
      <c r="E36" s="6"/>
      <c r="F36" s="6"/>
      <c r="G36" s="6"/>
      <c r="H36" s="6"/>
      <c r="I36" s="6"/>
      <c r="J36" s="6"/>
    </row>
    <row r="37" spans="1:10" ht="13">
      <c r="A37" s="6"/>
      <c r="B37" s="6"/>
      <c r="C37" s="6"/>
      <c r="D37" s="6"/>
      <c r="E37" s="6"/>
      <c r="F37" s="6"/>
      <c r="G37" s="6"/>
      <c r="H37" s="6"/>
      <c r="I37" s="6"/>
      <c r="J37" s="6"/>
    </row>
    <row r="38" spans="1:10" ht="1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0" ht="1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mergeCells count="2">
    <mergeCell ref="E2:E3"/>
    <mergeCell ref="G2:G3"/>
  </mergeCells>
  <phoneticPr fontId="15" type="noConversion"/>
  <pageMargins left="0.70000000000000007" right="0.70000000000000007" top="0.79000000000000015" bottom="0.79000000000000015" header="0.30000000000000004" footer="0.30000000000000004"/>
  <pageSetup paperSize="9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42"/>
  <sheetViews>
    <sheetView showGridLines="0" workbookViewId="0">
      <selection activeCell="F8" sqref="F8"/>
    </sheetView>
  </sheetViews>
  <sheetFormatPr baseColWidth="10" defaultRowHeight="12" x14ac:dyDescent="0"/>
  <cols>
    <col min="1" max="1" width="77" style="17" customWidth="1"/>
    <col min="2" max="2" width="2.33203125" style="17" customWidth="1"/>
    <col min="3" max="3" width="12.33203125" style="17" bestFit="1" customWidth="1"/>
    <col min="4" max="4" width="2.33203125" style="17" customWidth="1"/>
    <col min="5" max="16384" width="10.83203125" style="17"/>
  </cols>
  <sheetData>
    <row r="1" spans="1:6" s="10" customFormat="1" ht="43" customHeight="1" thickBot="1">
      <c r="A1" s="111" t="s">
        <v>12</v>
      </c>
      <c r="C1" s="116"/>
    </row>
    <row r="2" spans="1:6" s="79" customFormat="1" ht="28" customHeight="1">
      <c r="A2" s="8" t="s">
        <v>13</v>
      </c>
      <c r="B2" s="8"/>
      <c r="C2" s="126">
        <v>485</v>
      </c>
      <c r="D2" s="18"/>
      <c r="E2" s="18"/>
      <c r="F2" s="18"/>
    </row>
    <row r="3" spans="1:6" s="79" customFormat="1" ht="28" customHeight="1">
      <c r="A3" s="7" t="s">
        <v>14</v>
      </c>
      <c r="B3" s="8"/>
      <c r="C3" s="21">
        <f>C2</f>
        <v>485</v>
      </c>
      <c r="D3" s="18"/>
      <c r="E3" s="18"/>
      <c r="F3" s="18"/>
    </row>
    <row r="4" spans="1:6" s="79" customFormat="1" ht="28" customHeight="1">
      <c r="A4" s="7" t="s">
        <v>15</v>
      </c>
      <c r="B4" s="8"/>
      <c r="C4" s="127">
        <v>0.3</v>
      </c>
      <c r="D4" s="18"/>
      <c r="E4" s="18"/>
      <c r="F4" s="18"/>
    </row>
    <row r="5" spans="1:6" s="79" customFormat="1" ht="28" customHeight="1" thickBot="1">
      <c r="A5" s="92" t="s">
        <v>16</v>
      </c>
      <c r="B5" s="8"/>
      <c r="C5" s="93">
        <f>ROUNDDOWN(C3*C4,0)</f>
        <v>145</v>
      </c>
      <c r="D5" s="18"/>
      <c r="E5" s="18"/>
      <c r="F5" s="18"/>
    </row>
    <row r="6" spans="1:6" ht="14" customHeight="1">
      <c r="A6" s="6"/>
      <c r="B6" s="6"/>
      <c r="C6" s="6"/>
      <c r="D6" s="6"/>
      <c r="E6" s="6"/>
      <c r="F6" s="6"/>
    </row>
    <row r="7" spans="1:6" ht="14" customHeight="1">
      <c r="A7" s="6" t="s">
        <v>17</v>
      </c>
      <c r="B7" s="6"/>
      <c r="C7" s="6"/>
      <c r="D7" s="6"/>
      <c r="E7" s="6"/>
      <c r="F7" s="6"/>
    </row>
    <row r="8" spans="1:6" ht="14" customHeight="1">
      <c r="A8" s="6"/>
      <c r="B8" s="6"/>
      <c r="C8" s="6"/>
      <c r="D8" s="6"/>
      <c r="E8" s="6"/>
      <c r="F8" s="6"/>
    </row>
    <row r="9" spans="1:6" ht="13">
      <c r="A9" s="6"/>
      <c r="B9" s="6"/>
      <c r="C9" s="6"/>
      <c r="D9" s="6"/>
      <c r="E9" s="6"/>
      <c r="F9" s="6"/>
    </row>
    <row r="10" spans="1:6" ht="13">
      <c r="A10" s="6"/>
      <c r="B10" s="6"/>
      <c r="C10" s="6"/>
      <c r="D10" s="6"/>
      <c r="E10" s="6"/>
      <c r="F10" s="6"/>
    </row>
    <row r="11" spans="1:6" ht="13">
      <c r="A11" s="6"/>
      <c r="B11" s="6"/>
      <c r="C11" s="6"/>
      <c r="D11" s="6"/>
      <c r="E11" s="6"/>
      <c r="F11" s="6"/>
    </row>
    <row r="12" spans="1:6" ht="13">
      <c r="A12" s="6"/>
      <c r="B12" s="6"/>
      <c r="C12" s="6"/>
      <c r="D12" s="6"/>
      <c r="E12" s="6"/>
      <c r="F12" s="6"/>
    </row>
    <row r="13" spans="1:6" ht="13">
      <c r="A13" s="6"/>
      <c r="B13" s="6"/>
      <c r="C13" s="6"/>
      <c r="D13" s="6"/>
      <c r="E13" s="6"/>
      <c r="F13" s="6"/>
    </row>
    <row r="14" spans="1:6" ht="13">
      <c r="A14" s="6"/>
      <c r="B14" s="6"/>
      <c r="C14" s="6"/>
      <c r="D14" s="6"/>
      <c r="E14" s="6"/>
      <c r="F14" s="6"/>
    </row>
    <row r="15" spans="1:6" ht="13">
      <c r="A15" s="6"/>
      <c r="B15" s="6"/>
      <c r="C15" s="6"/>
      <c r="D15" s="6"/>
      <c r="E15" s="6"/>
      <c r="F15" s="6"/>
    </row>
    <row r="16" spans="1:6" ht="13">
      <c r="A16" s="6"/>
      <c r="B16" s="6"/>
      <c r="C16" s="6"/>
      <c r="D16" s="6"/>
      <c r="E16" s="6"/>
      <c r="F16" s="6"/>
    </row>
    <row r="17" spans="1:6" ht="13">
      <c r="A17" s="6"/>
      <c r="B17" s="6"/>
      <c r="C17" s="6"/>
      <c r="D17" s="6"/>
      <c r="E17" s="6"/>
      <c r="F17" s="6"/>
    </row>
    <row r="18" spans="1:6" ht="13">
      <c r="A18" s="6"/>
      <c r="B18" s="6"/>
      <c r="C18" s="6"/>
      <c r="D18" s="6"/>
      <c r="E18" s="6"/>
      <c r="F18" s="6"/>
    </row>
    <row r="19" spans="1:6" ht="13">
      <c r="A19" s="6"/>
      <c r="B19" s="6"/>
      <c r="C19" s="6"/>
      <c r="D19" s="6"/>
      <c r="E19" s="6"/>
      <c r="F19" s="6"/>
    </row>
    <row r="20" spans="1:6" ht="13">
      <c r="A20" s="6"/>
      <c r="B20" s="6"/>
      <c r="C20" s="6"/>
      <c r="D20" s="6"/>
      <c r="E20" s="6"/>
      <c r="F20" s="6"/>
    </row>
    <row r="21" spans="1:6" ht="13">
      <c r="A21" s="6"/>
      <c r="B21" s="6"/>
      <c r="C21" s="6"/>
      <c r="D21" s="6"/>
      <c r="E21" s="6"/>
      <c r="F21" s="6"/>
    </row>
    <row r="22" spans="1:6" ht="13">
      <c r="A22" s="6"/>
      <c r="B22" s="6"/>
      <c r="C22" s="6"/>
      <c r="D22" s="6"/>
      <c r="E22" s="6"/>
      <c r="F22" s="6"/>
    </row>
    <row r="23" spans="1:6" ht="13">
      <c r="A23" s="6"/>
      <c r="B23" s="6"/>
      <c r="C23" s="6"/>
      <c r="D23" s="6"/>
      <c r="E23" s="6"/>
      <c r="F23" s="6"/>
    </row>
    <row r="24" spans="1:6" ht="13">
      <c r="A24" s="6"/>
      <c r="B24" s="6"/>
      <c r="C24" s="6"/>
      <c r="D24" s="6"/>
      <c r="E24" s="6"/>
      <c r="F24" s="6"/>
    </row>
    <row r="25" spans="1:6" ht="13">
      <c r="A25" s="6"/>
      <c r="B25" s="6"/>
      <c r="C25" s="6"/>
      <c r="D25" s="6"/>
      <c r="E25" s="6"/>
      <c r="F25" s="6"/>
    </row>
    <row r="26" spans="1:6" ht="13">
      <c r="A26" s="6"/>
      <c r="B26" s="6"/>
      <c r="C26" s="6"/>
      <c r="D26" s="6"/>
      <c r="E26" s="6"/>
      <c r="F26" s="6"/>
    </row>
    <row r="27" spans="1:6" ht="13">
      <c r="A27" s="6"/>
      <c r="B27" s="6"/>
      <c r="C27" s="6"/>
      <c r="D27" s="6"/>
      <c r="E27" s="6"/>
      <c r="F27" s="6"/>
    </row>
    <row r="28" spans="1:6" ht="13">
      <c r="A28" s="6"/>
      <c r="B28" s="6"/>
      <c r="C28" s="6"/>
      <c r="D28" s="6"/>
      <c r="E28" s="6"/>
      <c r="F28" s="6"/>
    </row>
    <row r="29" spans="1:6" ht="13">
      <c r="A29" s="6"/>
      <c r="B29" s="6"/>
      <c r="C29" s="6"/>
      <c r="D29" s="6"/>
      <c r="E29" s="6"/>
      <c r="F29" s="6"/>
    </row>
    <row r="30" spans="1:6" ht="13">
      <c r="A30" s="6"/>
      <c r="B30" s="6"/>
      <c r="C30" s="6"/>
      <c r="D30" s="6"/>
      <c r="E30" s="6"/>
      <c r="F30" s="6"/>
    </row>
    <row r="31" spans="1:6" ht="13">
      <c r="A31" s="6"/>
      <c r="B31" s="6"/>
      <c r="C31" s="6"/>
      <c r="D31" s="6"/>
      <c r="E31" s="6"/>
      <c r="F31" s="6"/>
    </row>
    <row r="32" spans="1:6" ht="13">
      <c r="A32" s="6"/>
      <c r="B32" s="6"/>
      <c r="C32" s="6"/>
      <c r="D32" s="6"/>
      <c r="E32" s="6"/>
      <c r="F32" s="6"/>
    </row>
    <row r="33" spans="1:6" ht="13">
      <c r="A33" s="6"/>
      <c r="B33" s="6"/>
      <c r="C33" s="6"/>
      <c r="D33" s="6"/>
      <c r="E33" s="6"/>
      <c r="F33" s="6"/>
    </row>
    <row r="34" spans="1:6" ht="13">
      <c r="A34" s="6"/>
      <c r="B34" s="6"/>
      <c r="C34" s="6"/>
      <c r="D34" s="6"/>
      <c r="E34" s="6"/>
      <c r="F34" s="6"/>
    </row>
    <row r="35" spans="1:6" ht="13">
      <c r="A35" s="6"/>
      <c r="B35" s="6"/>
      <c r="C35" s="6"/>
      <c r="D35" s="6"/>
      <c r="E35" s="6"/>
      <c r="F35" s="6"/>
    </row>
    <row r="36" spans="1:6" ht="13">
      <c r="A36" s="6"/>
      <c r="B36" s="6"/>
      <c r="C36" s="6"/>
      <c r="D36" s="6"/>
      <c r="E36" s="6"/>
      <c r="F36" s="6"/>
    </row>
    <row r="37" spans="1:6" ht="13">
      <c r="A37" s="6"/>
      <c r="B37" s="6"/>
      <c r="C37" s="6"/>
      <c r="D37" s="6"/>
      <c r="E37" s="6"/>
      <c r="F37" s="6"/>
    </row>
    <row r="38" spans="1:6" ht="13">
      <c r="A38" s="6"/>
      <c r="B38" s="6"/>
      <c r="C38" s="6"/>
      <c r="D38" s="6"/>
      <c r="E38" s="6"/>
      <c r="F38" s="6"/>
    </row>
    <row r="39" spans="1:6" ht="13">
      <c r="A39" s="6"/>
      <c r="B39" s="6"/>
      <c r="C39" s="6"/>
      <c r="D39" s="6"/>
      <c r="E39" s="6"/>
      <c r="F39" s="6"/>
    </row>
    <row r="40" spans="1:6" ht="13">
      <c r="A40" s="6"/>
      <c r="B40" s="6"/>
      <c r="C40" s="6"/>
      <c r="D40" s="6"/>
      <c r="E40" s="6"/>
      <c r="F40" s="6"/>
    </row>
    <row r="41" spans="1:6" ht="13">
      <c r="A41" s="6"/>
      <c r="B41" s="6"/>
      <c r="C41" s="6"/>
      <c r="D41" s="6"/>
      <c r="E41" s="6"/>
      <c r="F41" s="6"/>
    </row>
    <row r="42" spans="1:6" ht="13">
      <c r="A42" s="6"/>
      <c r="B42" s="6"/>
      <c r="C42" s="6"/>
      <c r="D42" s="6"/>
      <c r="E42" s="6"/>
      <c r="F42" s="6"/>
    </row>
  </sheetData>
  <phoneticPr fontId="15" type="noConversion"/>
  <pageMargins left="0.70000000000000007" right="0.70000000000000007" top="0.79000000000000015" bottom="0.79000000000000015" header="0.30000000000000004" footer="0.30000000000000004"/>
  <pageSetup paperSize="9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E37"/>
  <sheetViews>
    <sheetView showGridLines="0" workbookViewId="0">
      <selection sqref="A1:C10"/>
    </sheetView>
  </sheetViews>
  <sheetFormatPr baseColWidth="10" defaultRowHeight="12" x14ac:dyDescent="0"/>
  <cols>
    <col min="1" max="1" width="71.5" style="4" bestFit="1" customWidth="1"/>
    <col min="2" max="2" width="2.33203125" style="4" customWidth="1"/>
    <col min="3" max="3" width="13.83203125" style="4" bestFit="1" customWidth="1"/>
    <col min="4" max="16384" width="10.83203125" style="4"/>
  </cols>
  <sheetData>
    <row r="1" spans="1:5" s="10" customFormat="1" ht="43" customHeight="1" thickBot="1">
      <c r="A1" s="106" t="s">
        <v>43</v>
      </c>
      <c r="C1" s="116"/>
    </row>
    <row r="2" spans="1:5" s="128" customFormat="1" ht="28" customHeight="1">
      <c r="A2" s="8" t="s">
        <v>44</v>
      </c>
      <c r="B2" s="8"/>
      <c r="C2" s="126">
        <v>10</v>
      </c>
      <c r="D2" s="12"/>
      <c r="E2" s="12"/>
    </row>
    <row r="3" spans="1:5" s="128" customFormat="1" ht="28" customHeight="1">
      <c r="A3" s="7" t="s">
        <v>45</v>
      </c>
      <c r="B3" s="8"/>
      <c r="C3" s="21">
        <v>4</v>
      </c>
      <c r="D3" s="12"/>
      <c r="E3" s="12"/>
    </row>
    <row r="4" spans="1:5" s="128" customFormat="1" ht="28" customHeight="1">
      <c r="A4" s="7" t="s">
        <v>46</v>
      </c>
      <c r="B4" s="8"/>
      <c r="C4" s="129">
        <v>1</v>
      </c>
      <c r="D4" s="12"/>
      <c r="E4" s="12"/>
    </row>
    <row r="5" spans="1:5" s="128" customFormat="1" ht="28" customHeight="1">
      <c r="A5" s="7" t="s">
        <v>47</v>
      </c>
      <c r="B5" s="8"/>
      <c r="C5" s="129">
        <v>200</v>
      </c>
      <c r="D5" s="12"/>
      <c r="E5" s="12"/>
    </row>
    <row r="6" spans="1:5" s="128" customFormat="1" ht="28" customHeight="1">
      <c r="A6" s="7" t="s">
        <v>48</v>
      </c>
      <c r="B6" s="8"/>
      <c r="C6" s="21">
        <f>C4*200</f>
        <v>200</v>
      </c>
      <c r="D6" s="12"/>
      <c r="E6" s="12"/>
    </row>
    <row r="7" spans="1:5" s="128" customFormat="1" ht="28" customHeight="1">
      <c r="A7" s="7" t="s">
        <v>49</v>
      </c>
      <c r="B7" s="8"/>
      <c r="C7" s="129">
        <v>3.5</v>
      </c>
      <c r="D7" s="12"/>
      <c r="E7" s="12"/>
    </row>
    <row r="8" spans="1:5" s="128" customFormat="1" ht="28" customHeight="1" thickBot="1">
      <c r="A8" s="92" t="s">
        <v>50</v>
      </c>
      <c r="B8" s="8"/>
      <c r="C8" s="93">
        <f>C6*3.5</f>
        <v>700</v>
      </c>
      <c r="D8" s="12"/>
      <c r="E8" s="12"/>
    </row>
    <row r="9" spans="1:5" ht="14" customHeight="1">
      <c r="A9" s="5"/>
      <c r="B9" s="5"/>
      <c r="C9" s="5"/>
      <c r="D9" s="5"/>
      <c r="E9" s="5"/>
    </row>
    <row r="10" spans="1:5" ht="14" customHeight="1">
      <c r="A10" s="6" t="s">
        <v>35</v>
      </c>
      <c r="B10" s="6"/>
      <c r="C10" s="5"/>
      <c r="D10" s="5"/>
      <c r="E10" s="5"/>
    </row>
    <row r="11" spans="1:5" ht="14" customHeight="1">
      <c r="A11" s="5"/>
      <c r="B11" s="5"/>
      <c r="C11" s="5"/>
      <c r="D11" s="5"/>
      <c r="E11" s="5"/>
    </row>
    <row r="12" spans="1:5" ht="13">
      <c r="A12" s="5"/>
      <c r="B12" s="5"/>
      <c r="C12" s="5"/>
      <c r="D12" s="5"/>
      <c r="E12" s="5"/>
    </row>
    <row r="13" spans="1:5" ht="13">
      <c r="A13" s="5"/>
      <c r="B13" s="5"/>
      <c r="C13" s="5"/>
      <c r="D13" s="5"/>
      <c r="E13" s="5"/>
    </row>
    <row r="14" spans="1:5" ht="13">
      <c r="A14" s="5"/>
      <c r="B14" s="5"/>
      <c r="C14" s="5"/>
      <c r="D14" s="5"/>
      <c r="E14" s="5"/>
    </row>
    <row r="15" spans="1:5" ht="13">
      <c r="A15" s="5"/>
      <c r="B15" s="5"/>
      <c r="C15" s="5"/>
      <c r="D15" s="5"/>
      <c r="E15" s="5"/>
    </row>
    <row r="16" spans="1:5" ht="13">
      <c r="A16" s="5"/>
      <c r="B16" s="5"/>
      <c r="C16" s="5"/>
      <c r="D16" s="5"/>
      <c r="E16" s="5"/>
    </row>
    <row r="17" spans="1:5" ht="13">
      <c r="A17" s="5"/>
      <c r="B17" s="5"/>
      <c r="C17" s="5"/>
      <c r="D17" s="5"/>
      <c r="E17" s="5"/>
    </row>
    <row r="18" spans="1:5" ht="13">
      <c r="A18" s="5"/>
      <c r="B18" s="5"/>
      <c r="C18" s="5"/>
      <c r="D18" s="5"/>
      <c r="E18" s="5"/>
    </row>
    <row r="19" spans="1:5" ht="13">
      <c r="A19" s="5"/>
      <c r="B19" s="5"/>
      <c r="C19" s="5"/>
      <c r="D19" s="5"/>
      <c r="E19" s="5"/>
    </row>
    <row r="20" spans="1:5" ht="13">
      <c r="A20" s="5"/>
      <c r="B20" s="5"/>
      <c r="C20" s="5"/>
      <c r="D20" s="5"/>
      <c r="E20" s="5"/>
    </row>
    <row r="21" spans="1:5" ht="13">
      <c r="A21" s="5"/>
      <c r="B21" s="5"/>
      <c r="C21" s="5"/>
      <c r="D21" s="5"/>
      <c r="E21" s="5"/>
    </row>
    <row r="22" spans="1:5" ht="13">
      <c r="A22" s="5"/>
      <c r="B22" s="5"/>
      <c r="C22" s="5"/>
      <c r="D22" s="5"/>
      <c r="E22" s="5"/>
    </row>
    <row r="23" spans="1:5" ht="13">
      <c r="A23" s="5"/>
      <c r="B23" s="5"/>
      <c r="C23" s="5"/>
      <c r="D23" s="5"/>
      <c r="E23" s="5"/>
    </row>
    <row r="24" spans="1:5" ht="13">
      <c r="A24" s="5"/>
      <c r="B24" s="5"/>
      <c r="C24" s="5"/>
      <c r="D24" s="5"/>
      <c r="E24" s="5"/>
    </row>
    <row r="25" spans="1:5" ht="13">
      <c r="A25" s="5"/>
      <c r="B25" s="5"/>
      <c r="C25" s="5"/>
      <c r="D25" s="5"/>
      <c r="E25" s="5"/>
    </row>
    <row r="26" spans="1:5" ht="13">
      <c r="A26" s="5"/>
      <c r="B26" s="5"/>
      <c r="C26" s="5"/>
      <c r="D26" s="5"/>
      <c r="E26" s="5"/>
    </row>
    <row r="27" spans="1:5" ht="13">
      <c r="A27" s="5"/>
      <c r="B27" s="5"/>
      <c r="C27" s="5"/>
      <c r="D27" s="5"/>
      <c r="E27" s="5"/>
    </row>
    <row r="28" spans="1:5" ht="13">
      <c r="A28" s="5"/>
      <c r="B28" s="5"/>
      <c r="C28" s="5"/>
      <c r="D28" s="5"/>
      <c r="E28" s="5"/>
    </row>
    <row r="29" spans="1:5" ht="13">
      <c r="A29" s="5"/>
      <c r="B29" s="5"/>
      <c r="C29" s="5"/>
      <c r="D29" s="5"/>
      <c r="E29" s="5"/>
    </row>
    <row r="30" spans="1:5" ht="13">
      <c r="A30" s="5"/>
      <c r="B30" s="5"/>
      <c r="C30" s="5"/>
      <c r="D30" s="5"/>
      <c r="E30" s="5"/>
    </row>
    <row r="31" spans="1:5" ht="13">
      <c r="A31" s="5"/>
      <c r="B31" s="5"/>
      <c r="C31" s="5"/>
      <c r="D31" s="5"/>
      <c r="E31" s="5"/>
    </row>
    <row r="32" spans="1:5" ht="13">
      <c r="A32" s="5"/>
      <c r="B32" s="5"/>
      <c r="C32" s="5"/>
      <c r="D32" s="5"/>
      <c r="E32" s="5"/>
    </row>
    <row r="33" spans="1:5" ht="13">
      <c r="A33" s="5"/>
      <c r="B33" s="5"/>
      <c r="C33" s="5"/>
      <c r="D33" s="5"/>
      <c r="E33" s="5"/>
    </row>
    <row r="34" spans="1:5" ht="13">
      <c r="A34" s="5"/>
      <c r="B34" s="5"/>
      <c r="C34" s="5"/>
      <c r="D34" s="5"/>
      <c r="E34" s="5"/>
    </row>
    <row r="35" spans="1:5" ht="13">
      <c r="A35" s="5"/>
      <c r="B35" s="5"/>
      <c r="C35" s="5"/>
      <c r="D35" s="5"/>
      <c r="E35" s="5"/>
    </row>
    <row r="36" spans="1:5" ht="13">
      <c r="A36" s="5"/>
      <c r="B36" s="5"/>
      <c r="C36" s="5"/>
      <c r="D36" s="5"/>
      <c r="E36" s="5"/>
    </row>
    <row r="37" spans="1:5" ht="13">
      <c r="A37" s="5"/>
      <c r="B37" s="5"/>
      <c r="C37" s="5"/>
      <c r="D37" s="5"/>
      <c r="E37" s="5"/>
    </row>
  </sheetData>
  <phoneticPr fontId="15" type="noConversion"/>
  <pageMargins left="0.70000000000000007" right="0.70000000000000007" top="0.79000000000000015" bottom="0.79000000000000015" header="0.30000000000000004" footer="0.30000000000000004"/>
  <pageSetup paperSize="9" orientation="landscape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Współczynnik wymiany opon</vt:lpstr>
      <vt:lpstr>Samochodów klientów w salonie</vt:lpstr>
      <vt:lpstr>Potencjał sprzedaży</vt:lpstr>
      <vt:lpstr>Wskaźnik wykorzystania </vt:lpstr>
      <vt:lpstr>Potencjał salonu sprzedaży</vt:lpstr>
      <vt:lpstr>Kompletnych kół </vt:lpstr>
      <vt:lpstr>Wskaźnik przechowywania</vt:lpstr>
      <vt:lpstr>Samochody używane</vt:lpstr>
      <vt:lpstr>Codzienna sprzedaż usług </vt:lpstr>
      <vt:lpstr>Potencjały sprzedaży lub </vt:lpstr>
    </vt:vector>
  </TitlesOfParts>
  <Company>Volkswagen 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Ditze, Marc (K-VO-ST)</dc:creator>
  <cp:lastModifiedBy>Jessica Kröhler</cp:lastModifiedBy>
  <cp:lastPrinted>2015-03-20T16:35:37Z</cp:lastPrinted>
  <dcterms:created xsi:type="dcterms:W3CDTF">2002-11-14T14:15:04Z</dcterms:created>
  <dcterms:modified xsi:type="dcterms:W3CDTF">2016-03-03T16:51:35Z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850933591</vt:i4>
  </property>
  <property fmtid="{D5CDD505-2E9C-101B-9397-08002B2CF9AE}" pid="3" name="_NewReviewCycle">
    <vt:lpwstr/>
  </property>
  <property fmtid="{D5CDD505-2E9C-101B-9397-08002B2CF9AE}" pid="4" name="_EmailSubject">
    <vt:lpwstr>Chart Rädereinlagerung und Potenziale</vt:lpwstr>
  </property>
  <property fmtid="{D5CDD505-2E9C-101B-9397-08002B2CF9AE}" pid="5" name="_AuthorEmail">
    <vt:lpwstr>julia.schramm@volkswagen.de</vt:lpwstr>
  </property>
  <property fmtid="{D5CDD505-2E9C-101B-9397-08002B2CF9AE}" pid="6" name="_AuthorEmailDisplayName">
    <vt:lpwstr>Schramm, Julia (K-VO-ST)</vt:lpwstr>
  </property>
</Properties>
</file>